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295" windowHeight="9705" activeTab="0"/>
  </bookViews>
  <sheets>
    <sheet name="01.01.-30.06.2019." sheetId="1" r:id="rId1"/>
  </sheets>
  <definedNames>
    <definedName name="_xlnm.Print_Titles" localSheetId="0">'01.01.-30.06.2019.'!$3:$4</definedName>
    <definedName name="_xlnm.Print_Area" localSheetId="0">'01.01.-30.06.2019.'!$A$1:$P$121</definedName>
  </definedNames>
  <calcPr fullCalcOnLoad="1"/>
</workbook>
</file>

<file path=xl/sharedStrings.xml><?xml version="1.0" encoding="utf-8"?>
<sst xmlns="http://schemas.openxmlformats.org/spreadsheetml/2006/main" count="503" uniqueCount="192">
  <si>
    <t>Datum plaćanja</t>
  </si>
  <si>
    <t>Dužnik</t>
  </si>
  <si>
    <t>Banka</t>
  </si>
  <si>
    <t>Val</t>
  </si>
  <si>
    <t>Riznični broj jamstva</t>
  </si>
  <si>
    <t>Glavnica</t>
  </si>
  <si>
    <t>Kamata</t>
  </si>
  <si>
    <t>Turizam</t>
  </si>
  <si>
    <t>Ukupno turizam</t>
  </si>
  <si>
    <t>Promet</t>
  </si>
  <si>
    <t>Ukupno promet</t>
  </si>
  <si>
    <t>Ostalo</t>
  </si>
  <si>
    <t>UKUPNO</t>
  </si>
  <si>
    <t>TURIZAM</t>
  </si>
  <si>
    <t>POLJOPRIVREDA</t>
  </si>
  <si>
    <t>PROMET</t>
  </si>
  <si>
    <t>Poljoprivreda</t>
  </si>
  <si>
    <t>Ukupno poljoprivreda</t>
  </si>
  <si>
    <t>Lokalna uprava i samouprava</t>
  </si>
  <si>
    <t>LOKALNA</t>
  </si>
  <si>
    <t>Ukupno</t>
  </si>
  <si>
    <t>Ukupno lokalna uprava i samouprava</t>
  </si>
  <si>
    <t>Gospodarstvo</t>
  </si>
  <si>
    <t>Ukupno gospodarstvo</t>
  </si>
  <si>
    <t>GOSPODARSTVO</t>
  </si>
  <si>
    <t>Protuvrijednost u kunama</t>
  </si>
  <si>
    <t xml:space="preserve">Povrati na ime protestiranih jamstava Republike Hrvatske </t>
  </si>
  <si>
    <t>Brodogradnja</t>
  </si>
  <si>
    <t>Ukupno brodogradnja</t>
  </si>
  <si>
    <t>BRODOGRADNJA</t>
  </si>
  <si>
    <t>Tečaj</t>
  </si>
  <si>
    <t>R.
 br.</t>
  </si>
  <si>
    <t>Plaćanje</t>
  </si>
  <si>
    <t>Ukupno ostalo</t>
  </si>
  <si>
    <t>OSTALO</t>
  </si>
  <si>
    <t>1.</t>
  </si>
  <si>
    <t>HŽ INFRASTRUKTURA</t>
  </si>
  <si>
    <t>IMUNOLOŠKI ZAVOD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</si>
  <si>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</si>
  <si>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</si>
  <si>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</si>
  <si>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</si>
  <si>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</si>
  <si>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</si>
  <si>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</si>
  <si>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</si>
  <si>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</si>
  <si>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</si>
  <si>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</si>
  <si>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</si>
  <si>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</si>
  <si>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</si>
  <si>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</si>
  <si>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</si>
  <si>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</si>
  <si>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</si>
  <si>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</si>
  <si>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ULJANIK GRUPA</t>
  </si>
  <si>
    <t>HPB</t>
  </si>
  <si>
    <t>HRK</t>
  </si>
  <si>
    <t>F-007-12</t>
  </si>
  <si>
    <t>16.01.</t>
  </si>
  <si>
    <t>21.01.</t>
  </si>
  <si>
    <t>BRODARSKI INSTITUT</t>
  </si>
  <si>
    <t>HBOR</t>
  </si>
  <si>
    <t>F-027-15</t>
  </si>
  <si>
    <t>18.03.</t>
  </si>
  <si>
    <t>21.</t>
  </si>
  <si>
    <t>22.</t>
  </si>
  <si>
    <t>23.</t>
  </si>
  <si>
    <t>24.</t>
  </si>
  <si>
    <t>25.</t>
  </si>
  <si>
    <t>04.01.</t>
  </si>
  <si>
    <t>Uljanik d.d.</t>
  </si>
  <si>
    <t>F-002-16</t>
  </si>
  <si>
    <t>EUR</t>
  </si>
  <si>
    <t>F-003-16</t>
  </si>
  <si>
    <t>F-011-18</t>
  </si>
  <si>
    <t>F-012-18</t>
  </si>
  <si>
    <t>09.01.</t>
  </si>
  <si>
    <t>F-004-15</t>
  </si>
  <si>
    <t>17.01.</t>
  </si>
  <si>
    <t>F-045-15</t>
  </si>
  <si>
    <t>USD</t>
  </si>
  <si>
    <t>F-047-15</t>
  </si>
  <si>
    <t>F-049-15</t>
  </si>
  <si>
    <t>F-044-15</t>
  </si>
  <si>
    <t>30.01.</t>
  </si>
  <si>
    <t>07.02.</t>
  </si>
  <si>
    <t>F-008-16</t>
  </si>
  <si>
    <t>15.02.</t>
  </si>
  <si>
    <t>F-010-16</t>
  </si>
  <si>
    <t>25.02.</t>
  </si>
  <si>
    <t xml:space="preserve">3. Maj Brodogradilište d.d. </t>
  </si>
  <si>
    <t>ZABA</t>
  </si>
  <si>
    <t>F-025-15</t>
  </si>
  <si>
    <t>28.02.</t>
  </si>
  <si>
    <t>ERSTE</t>
  </si>
  <si>
    <t>F-038-15</t>
  </si>
  <si>
    <t>F-037-15</t>
  </si>
  <si>
    <t>01.03.</t>
  </si>
  <si>
    <t>F-055-15</t>
  </si>
  <si>
    <t>F-053-15</t>
  </si>
  <si>
    <t>F-051-15</t>
  </si>
  <si>
    <t>F-050-15</t>
  </si>
  <si>
    <t>F-016-16</t>
  </si>
  <si>
    <t>26.</t>
  </si>
  <si>
    <t>27.</t>
  </si>
  <si>
    <t>21.03.</t>
  </si>
  <si>
    <t>IKB</t>
  </si>
  <si>
    <t>F-007-17</t>
  </si>
  <si>
    <t>28.</t>
  </si>
  <si>
    <t>04.04.</t>
  </si>
  <si>
    <t>F-010-15</t>
  </si>
  <si>
    <t>16.04.</t>
  </si>
  <si>
    <t>29.</t>
  </si>
  <si>
    <t>15.04.</t>
  </si>
  <si>
    <t>F-043-15</t>
  </si>
  <si>
    <t>TERMOMEHANIKA D.O.O. U STEČAJU</t>
  </si>
  <si>
    <t>30.</t>
  </si>
  <si>
    <t>31.</t>
  </si>
  <si>
    <t>32.</t>
  </si>
  <si>
    <t>33.</t>
  </si>
  <si>
    <t>25.04.</t>
  </si>
  <si>
    <t>KBC BANK NV</t>
  </si>
  <si>
    <t>KIO D.O.O. U STEČAJU, KARLOVAC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</si>
  <si>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</si>
  <si>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</si>
  <si>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</si>
  <si>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</si>
  <si>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</si>
  <si>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</si>
  <si>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</si>
  <si>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</si>
  <si>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</si>
  <si>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08.05.</t>
  </si>
  <si>
    <t>10.05.</t>
  </si>
  <si>
    <t>F-006-15</t>
  </si>
  <si>
    <t>F-007-15</t>
  </si>
  <si>
    <t>F-009-16</t>
  </si>
  <si>
    <t>13.05.</t>
  </si>
  <si>
    <t>F-042-15</t>
  </si>
  <si>
    <t>21.05.</t>
  </si>
  <si>
    <t>43.</t>
  </si>
  <si>
    <t>19.02.</t>
  </si>
  <si>
    <t>16.05.</t>
  </si>
  <si>
    <t>25.01.</t>
  </si>
  <si>
    <t>24.05.</t>
  </si>
  <si>
    <t>44.</t>
  </si>
  <si>
    <t>PBZ</t>
  </si>
  <si>
    <t>F-009-15</t>
  </si>
  <si>
    <t>03.06.</t>
  </si>
  <si>
    <t>F-010-17</t>
  </si>
  <si>
    <t>45.</t>
  </si>
  <si>
    <t>07.06.</t>
  </si>
  <si>
    <t>PRODUKCIJA LIBERTAS D.O.O. U STEČAJU</t>
  </si>
  <si>
    <t>HELIOS FAROS D.D. U STEČAJU</t>
  </si>
  <si>
    <t>11.06.</t>
  </si>
  <si>
    <t>F-007-14</t>
  </si>
  <si>
    <t>46.</t>
  </si>
  <si>
    <t>47.</t>
  </si>
  <si>
    <t>14.05.</t>
  </si>
  <si>
    <t>ZABA-povrat</t>
  </si>
  <si>
    <t>48.</t>
  </si>
  <si>
    <t>49.</t>
  </si>
  <si>
    <t>F-014-18</t>
  </si>
  <si>
    <t xml:space="preserve">F-043-15 </t>
  </si>
  <si>
    <t>50.</t>
  </si>
  <si>
    <t>12.06.</t>
  </si>
  <si>
    <t>F-017-14</t>
  </si>
  <si>
    <t>51.</t>
  </si>
  <si>
    <t>17.06.</t>
  </si>
  <si>
    <t>F-011-16</t>
  </si>
  <si>
    <t>52.</t>
  </si>
  <si>
    <t>06.06.</t>
  </si>
  <si>
    <t>HPB-povrat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</si>
  <si>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</si>
  <si>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</si>
  <si>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</si>
  <si>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</si>
  <si>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</si>
  <si>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</si>
  <si>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</si>
  <si>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</si>
  <si>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</si>
  <si>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</si>
  <si>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</si>
  <si>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</si>
  <si>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 SVEUKUPNO PLAĆENO PO JAMSTVIMA OD 01.01.-30.06.2019.</t>
  </si>
  <si>
    <t xml:space="preserve"> NETO ODLJEV SREDSTAVA IZ DP PO OSNOVU PLAĆANJA PO JAMSTVIMA OD 01.01.-30.06.2019.</t>
  </si>
  <si>
    <t xml:space="preserve"> POVRATI PO JAMSTVIMA 01.01.-30.06.2019.</t>
  </si>
  <si>
    <t>PREGLED PLAĆANJA PO PROTESTIRANIM DRŽAVNIM JAMSTVIMA U PRVOM POLUGODIŠTU 2019.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</si>
</sst>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00"/>
    <numFmt numFmtId="170" formatCode="#,##0.00\ &quot;kn&quot;"/>
    <numFmt numFmtId="171" formatCode="0.000000"/>
    <numFmt numFmtId="172" formatCode="#,##0.00000"/>
    <numFmt numFmtId="173" formatCode="d\.m\.yyyy\.;@"/>
    <numFmt numFmtId="174" formatCode="[$-41A]d\.\ mmmm\ yyyy\."/>
    <numFmt numFmtId="175" formatCode="d/m/yyyy/;@"/>
  </numFmts>
  <fonts count="7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0"/>
    </font>
    <font>
      <b/>
      <sz val="12"/>
      <color indexed="48"/>
      <name val="Times New Roman CE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u val="singleAccounting"/>
      <sz val="12"/>
      <color indexed="10"/>
      <name val="Times New Roman"/>
      <family val="1"/>
    </font>
    <font>
      <sz val="12"/>
      <color indexed="10"/>
      <name val="Times New Roman CE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6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u val="singleAccounting"/>
      <sz val="12"/>
      <color rgb="FFFF0000"/>
      <name val="Times New Roman"/>
      <family val="1"/>
    </font>
    <font>
      <sz val="12"/>
      <color rgb="FFFF0000"/>
      <name val="Times New Roman CE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7" fillId="33" borderId="10" xfId="0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/>
    </xf>
    <xf numFmtId="164" fontId="7" fillId="34" borderId="17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/>
    </xf>
    <xf numFmtId="4" fontId="7" fillId="0" borderId="18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4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8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7" fillId="0" borderId="19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2" fontId="63" fillId="0" borderId="0" xfId="0" applyNumberFormat="1" applyFont="1" applyFill="1" applyAlignment="1">
      <alignment horizontal="center" vertical="center"/>
    </xf>
    <xf numFmtId="172" fontId="64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172" fontId="64" fillId="0" borderId="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vertical="center"/>
    </xf>
    <xf numFmtId="172" fontId="65" fillId="0" borderId="20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43" fontId="67" fillId="0" borderId="0" xfId="0" applyNumberFormat="1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66" fillId="0" borderId="21" xfId="0" applyFont="1" applyFill="1" applyBorder="1" applyAlignment="1">
      <alignment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left" vertical="center"/>
    </xf>
    <xf numFmtId="0" fontId="66" fillId="0" borderId="22" xfId="0" applyFont="1" applyFill="1" applyBorder="1" applyAlignment="1">
      <alignment vertical="center"/>
    </xf>
    <xf numFmtId="0" fontId="66" fillId="0" borderId="22" xfId="0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right" vertical="center"/>
    </xf>
    <xf numFmtId="172" fontId="66" fillId="0" borderId="2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Border="1" applyAlignment="1">
      <alignment horizontal="right" vertical="center"/>
    </xf>
    <xf numFmtId="172" fontId="68" fillId="0" borderId="0" xfId="0" applyNumberFormat="1" applyFont="1" applyFill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172" fontId="68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6" fillId="0" borderId="0" xfId="0" applyFont="1" applyFill="1" applyAlignment="1">
      <alignment horizontal="right" vertical="center"/>
    </xf>
    <xf numFmtId="172" fontId="6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4" fontId="8" fillId="0" borderId="12" xfId="0" applyNumberFormat="1" applyFont="1" applyFill="1" applyBorder="1" applyAlignment="1">
      <alignment vertical="center"/>
    </xf>
    <xf numFmtId="0" fontId="67" fillId="35" borderId="10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67" fillId="35" borderId="24" xfId="0" applyFont="1" applyFill="1" applyBorder="1" applyAlignment="1">
      <alignment horizontal="center" vertical="center"/>
    </xf>
    <xf numFmtId="0" fontId="67" fillId="35" borderId="25" xfId="0" applyFont="1" applyFill="1" applyBorder="1" applyAlignment="1">
      <alignment horizontal="center" vertical="center"/>
    </xf>
    <xf numFmtId="168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68" fontId="7" fillId="33" borderId="25" xfId="64" applyFont="1" applyFill="1" applyBorder="1" applyAlignment="1">
      <alignment horizontal="center" vertical="center"/>
    </xf>
    <xf numFmtId="4" fontId="7" fillId="33" borderId="10" xfId="64" applyNumberFormat="1" applyFont="1" applyFill="1" applyBorder="1" applyAlignment="1">
      <alignment horizontal="right" vertical="center"/>
    </xf>
    <xf numFmtId="4" fontId="7" fillId="33" borderId="15" xfId="64" applyNumberFormat="1" applyFont="1" applyFill="1" applyBorder="1" applyAlignment="1">
      <alignment horizontal="right" vertical="center"/>
    </xf>
    <xf numFmtId="4" fontId="7" fillId="33" borderId="14" xfId="64" applyNumberFormat="1" applyFont="1" applyFill="1" applyBorder="1" applyAlignment="1">
      <alignment horizontal="right" vertical="center"/>
    </xf>
    <xf numFmtId="4" fontId="7" fillId="33" borderId="27" xfId="64" applyNumberFormat="1" applyFont="1" applyFill="1" applyBorder="1" applyAlignment="1">
      <alignment horizontal="right" vertical="center"/>
    </xf>
    <xf numFmtId="168" fontId="7" fillId="0" borderId="0" xfId="64" applyFont="1" applyFill="1" applyBorder="1" applyAlignment="1">
      <alignment vertical="center"/>
    </xf>
    <xf numFmtId="168" fontId="7" fillId="33" borderId="25" xfId="64" applyFont="1" applyFill="1" applyBorder="1" applyAlignment="1">
      <alignment horizontal="right" vertical="center"/>
    </xf>
    <xf numFmtId="172" fontId="7" fillId="33" borderId="14" xfId="64" applyNumberFormat="1" applyFont="1" applyFill="1" applyBorder="1" applyAlignment="1">
      <alignment horizontal="right" vertical="center"/>
    </xf>
    <xf numFmtId="172" fontId="67" fillId="35" borderId="25" xfId="64" applyNumberFormat="1" applyFont="1" applyFill="1" applyBorder="1" applyAlignment="1">
      <alignment horizontal="right" vertical="center"/>
    </xf>
    <xf numFmtId="4" fontId="7" fillId="33" borderId="25" xfId="64" applyNumberFormat="1" applyFont="1" applyFill="1" applyBorder="1" applyAlignment="1">
      <alignment horizontal="right" vertical="center"/>
    </xf>
    <xf numFmtId="168" fontId="65" fillId="33" borderId="14" xfId="64" applyFont="1" applyFill="1" applyBorder="1" applyAlignment="1">
      <alignment horizontal="center" vertical="center"/>
    </xf>
    <xf numFmtId="4" fontId="65" fillId="33" borderId="10" xfId="64" applyNumberFormat="1" applyFont="1" applyFill="1" applyBorder="1" applyAlignment="1">
      <alignment horizontal="right" vertical="center"/>
    </xf>
    <xf numFmtId="4" fontId="65" fillId="33" borderId="15" xfId="64" applyNumberFormat="1" applyFont="1" applyFill="1" applyBorder="1" applyAlignment="1">
      <alignment horizontal="right" vertical="center"/>
    </xf>
    <xf numFmtId="4" fontId="65" fillId="33" borderId="14" xfId="64" applyNumberFormat="1" applyFont="1" applyFill="1" applyBorder="1" applyAlignment="1">
      <alignment horizontal="right" vertical="center"/>
    </xf>
    <xf numFmtId="172" fontId="65" fillId="33" borderId="14" xfId="64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7" fillId="35" borderId="28" xfId="0" applyFont="1" applyFill="1" applyBorder="1" applyAlignment="1">
      <alignment horizontal="center" vertical="center"/>
    </xf>
    <xf numFmtId="0" fontId="67" fillId="35" borderId="23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/>
    </xf>
    <xf numFmtId="0" fontId="66" fillId="33" borderId="14" xfId="0" applyFont="1" applyFill="1" applyBorder="1" applyAlignment="1">
      <alignment horizontal="center" vertical="center"/>
    </xf>
    <xf numFmtId="4" fontId="66" fillId="33" borderId="10" xfId="0" applyNumberFormat="1" applyFont="1" applyFill="1" applyBorder="1" applyAlignment="1">
      <alignment horizontal="right" vertical="center"/>
    </xf>
    <xf numFmtId="4" fontId="66" fillId="33" borderId="10" xfId="64" applyNumberFormat="1" applyFont="1" applyFill="1" applyBorder="1" applyAlignment="1">
      <alignment horizontal="right" vertical="center"/>
    </xf>
    <xf numFmtId="4" fontId="66" fillId="33" borderId="14" xfId="0" applyNumberFormat="1" applyFont="1" applyFill="1" applyBorder="1" applyAlignment="1">
      <alignment horizontal="right" vertical="center"/>
    </xf>
    <xf numFmtId="0" fontId="65" fillId="33" borderId="28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65" fillId="33" borderId="23" xfId="0" applyFont="1" applyFill="1" applyBorder="1" applyAlignment="1">
      <alignment vertical="center"/>
    </xf>
    <xf numFmtId="0" fontId="65" fillId="33" borderId="29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4" fontId="65" fillId="33" borderId="23" xfId="0" applyNumberFormat="1" applyFont="1" applyFill="1" applyBorder="1" applyAlignment="1">
      <alignment horizontal="right" vertical="center"/>
    </xf>
    <xf numFmtId="4" fontId="65" fillId="33" borderId="23" xfId="64" applyNumberFormat="1" applyFont="1" applyFill="1" applyBorder="1" applyAlignment="1">
      <alignment horizontal="right" vertical="center"/>
    </xf>
    <xf numFmtId="4" fontId="65" fillId="33" borderId="29" xfId="64" applyNumberFormat="1" applyFont="1" applyFill="1" applyBorder="1" applyAlignment="1">
      <alignment horizontal="right" vertical="center"/>
    </xf>
    <xf numFmtId="4" fontId="65" fillId="33" borderId="22" xfId="64" applyNumberFormat="1" applyFont="1" applyFill="1" applyBorder="1" applyAlignment="1">
      <alignment horizontal="right" vertical="center"/>
    </xf>
    <xf numFmtId="4" fontId="65" fillId="33" borderId="21" xfId="64" applyNumberFormat="1" applyFont="1" applyFill="1" applyBorder="1" applyAlignment="1">
      <alignment horizontal="right" vertical="center"/>
    </xf>
    <xf numFmtId="168" fontId="65" fillId="33" borderId="14" xfId="64" applyFont="1" applyFill="1" applyBorder="1" applyAlignment="1">
      <alignment horizontal="right" vertical="center"/>
    </xf>
    <xf numFmtId="4" fontId="65" fillId="33" borderId="10" xfId="0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vertical="center"/>
    </xf>
    <xf numFmtId="4" fontId="65" fillId="0" borderId="11" xfId="0" applyNumberFormat="1" applyFont="1" applyFill="1" applyBorder="1" applyAlignment="1">
      <alignment horizontal="right" vertical="center"/>
    </xf>
    <xf numFmtId="4" fontId="65" fillId="0" borderId="14" xfId="0" applyNumberFormat="1" applyFont="1" applyFill="1" applyBorder="1" applyAlignment="1">
      <alignment horizontal="right" vertical="center"/>
    </xf>
    <xf numFmtId="172" fontId="65" fillId="0" borderId="2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" fontId="8" fillId="0" borderId="3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72" fontId="0" fillId="0" borderId="0" xfId="0" applyNumberFormat="1" applyFill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69" fillId="0" borderId="0" xfId="0" applyNumberFormat="1" applyFont="1" applyFill="1" applyAlignment="1">
      <alignment vertical="center"/>
    </xf>
    <xf numFmtId="43" fontId="69" fillId="0" borderId="31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4" fontId="7" fillId="34" borderId="17" xfId="0" applyNumberFormat="1" applyFont="1" applyFill="1" applyBorder="1" applyAlignment="1">
      <alignment vertical="center"/>
    </xf>
    <xf numFmtId="4" fontId="67" fillId="35" borderId="10" xfId="6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67" fillId="35" borderId="15" xfId="0" applyFont="1" applyFill="1" applyBorder="1" applyAlignment="1">
      <alignment horizontal="center" vertical="center"/>
    </xf>
    <xf numFmtId="168" fontId="8" fillId="36" borderId="25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horizontal="right" vertical="center"/>
    </xf>
    <xf numFmtId="4" fontId="67" fillId="35" borderId="15" xfId="64" applyNumberFormat="1" applyFont="1" applyFill="1" applyBorder="1" applyAlignment="1">
      <alignment horizontal="right" vertical="center"/>
    </xf>
    <xf numFmtId="4" fontId="13" fillId="35" borderId="14" xfId="64" applyNumberFormat="1" applyFont="1" applyFill="1" applyBorder="1" applyAlignment="1">
      <alignment horizontal="right" vertical="center"/>
    </xf>
    <xf numFmtId="4" fontId="13" fillId="35" borderId="11" xfId="64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68" fillId="37" borderId="32" xfId="0" applyFont="1" applyFill="1" applyBorder="1" applyAlignment="1">
      <alignment horizontal="center" vertical="center"/>
    </xf>
    <xf numFmtId="14" fontId="68" fillId="37" borderId="33" xfId="0" applyNumberFormat="1" applyFont="1" applyFill="1" applyBorder="1" applyAlignment="1">
      <alignment horizontal="center" vertical="center"/>
    </xf>
    <xf numFmtId="0" fontId="68" fillId="37" borderId="34" xfId="0" applyFont="1" applyFill="1" applyBorder="1" applyAlignment="1">
      <alignment horizontal="left" vertical="center"/>
    </xf>
    <xf numFmtId="0" fontId="68" fillId="37" borderId="34" xfId="0" applyFont="1" applyFill="1" applyBorder="1" applyAlignment="1">
      <alignment horizontal="center" vertical="center"/>
    </xf>
    <xf numFmtId="0" fontId="70" fillId="37" borderId="32" xfId="0" applyFont="1" applyFill="1" applyBorder="1" applyAlignment="1">
      <alignment horizontal="center" vertical="center"/>
    </xf>
    <xf numFmtId="0" fontId="68" fillId="37" borderId="35" xfId="0" applyFont="1" applyFill="1" applyBorder="1" applyAlignment="1">
      <alignment horizontal="center" vertical="center"/>
    </xf>
    <xf numFmtId="4" fontId="70" fillId="37" borderId="34" xfId="0" applyNumberFormat="1" applyFont="1" applyFill="1" applyBorder="1" applyAlignment="1">
      <alignment horizontal="right" vertical="center"/>
    </xf>
    <xf numFmtId="4" fontId="70" fillId="37" borderId="34" xfId="64" applyNumberFormat="1" applyFont="1" applyFill="1" applyBorder="1" applyAlignment="1">
      <alignment horizontal="right" vertical="center"/>
    </xf>
    <xf numFmtId="4" fontId="70" fillId="37" borderId="36" xfId="64" applyNumberFormat="1" applyFont="1" applyFill="1" applyBorder="1" applyAlignment="1">
      <alignment horizontal="right" vertical="center"/>
    </xf>
    <xf numFmtId="4" fontId="70" fillId="37" borderId="32" xfId="64" applyNumberFormat="1" applyFont="1" applyFill="1" applyBorder="1" applyAlignment="1">
      <alignment horizontal="right" vertical="center"/>
    </xf>
    <xf numFmtId="0" fontId="68" fillId="0" borderId="25" xfId="0" applyFont="1" applyBorder="1" applyAlignment="1">
      <alignment vertical="center"/>
    </xf>
    <xf numFmtId="4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" fontId="3" fillId="37" borderId="38" xfId="0" applyNumberFormat="1" applyFont="1" applyFill="1" applyBorder="1" applyAlignment="1">
      <alignment horizontal="right" vertical="center"/>
    </xf>
    <xf numFmtId="0" fontId="65" fillId="33" borderId="39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vertical="center"/>
    </xf>
    <xf numFmtId="0" fontId="65" fillId="33" borderId="40" xfId="0" applyFont="1" applyFill="1" applyBorder="1" applyAlignment="1">
      <alignment horizontal="center" vertical="center"/>
    </xf>
    <xf numFmtId="168" fontId="65" fillId="33" borderId="39" xfId="64" applyFont="1" applyFill="1" applyBorder="1" applyAlignment="1">
      <alignment horizontal="center" vertical="center"/>
    </xf>
    <xf numFmtId="4" fontId="65" fillId="33" borderId="26" xfId="64" applyNumberFormat="1" applyFont="1" applyFill="1" applyBorder="1" applyAlignment="1">
      <alignment horizontal="right" vertical="center"/>
    </xf>
    <xf numFmtId="4" fontId="65" fillId="33" borderId="40" xfId="64" applyNumberFormat="1" applyFont="1" applyFill="1" applyBorder="1" applyAlignment="1">
      <alignment horizontal="right" vertical="center"/>
    </xf>
    <xf numFmtId="4" fontId="65" fillId="33" borderId="39" xfId="64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172" fontId="65" fillId="33" borderId="39" xfId="64" applyNumberFormat="1" applyFont="1" applyFill="1" applyBorder="1" applyAlignment="1">
      <alignment horizontal="right" vertical="center"/>
    </xf>
    <xf numFmtId="4" fontId="3" fillId="37" borderId="38" xfId="65" applyNumberFormat="1" applyFont="1" applyFill="1" applyBorder="1" applyAlignment="1">
      <alignment horizontal="right" vertical="center"/>
    </xf>
    <xf numFmtId="4" fontId="5" fillId="37" borderId="38" xfId="62" applyNumberFormat="1" applyFont="1" applyFill="1" applyBorder="1" applyAlignment="1">
      <alignment horizontal="right" vertical="center"/>
    </xf>
    <xf numFmtId="4" fontId="3" fillId="37" borderId="42" xfId="65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14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4" fontId="5" fillId="0" borderId="47" xfId="0" applyNumberFormat="1" applyFont="1" applyFill="1" applyBorder="1" applyAlignment="1">
      <alignment horizontal="center" vertical="center"/>
    </xf>
    <xf numFmtId="4" fontId="5" fillId="37" borderId="34" xfId="62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right" vertical="center"/>
    </xf>
    <xf numFmtId="4" fontId="7" fillId="33" borderId="26" xfId="64" applyNumberFormat="1" applyFont="1" applyFill="1" applyBorder="1" applyAlignment="1">
      <alignment horizontal="right" vertical="center"/>
    </xf>
    <xf numFmtId="4" fontId="7" fillId="33" borderId="40" xfId="64" applyNumberFormat="1" applyFont="1" applyFill="1" applyBorder="1" applyAlignment="1">
      <alignment horizontal="right" vertical="center"/>
    </xf>
    <xf numFmtId="4" fontId="7" fillId="33" borderId="39" xfId="0" applyNumberFormat="1" applyFont="1" applyFill="1" applyBorder="1" applyAlignment="1">
      <alignment horizontal="right" vertical="center"/>
    </xf>
    <xf numFmtId="172" fontId="7" fillId="33" borderId="39" xfId="64" applyNumberFormat="1" applyFont="1" applyFill="1" applyBorder="1" applyAlignment="1">
      <alignment horizontal="right" vertical="center"/>
    </xf>
    <xf numFmtId="4" fontId="3" fillId="0" borderId="34" xfId="64" applyNumberFormat="1" applyFont="1" applyFill="1" applyBorder="1" applyAlignment="1">
      <alignment horizontal="right" vertical="center"/>
    </xf>
    <xf numFmtId="4" fontId="5" fillId="0" borderId="34" xfId="64" applyNumberFormat="1" applyFont="1" applyFill="1" applyBorder="1" applyAlignment="1">
      <alignment horizontal="right" vertical="center"/>
    </xf>
    <xf numFmtId="4" fontId="5" fillId="0" borderId="34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44" xfId="0" applyFont="1" applyFill="1" applyBorder="1" applyAlignment="1">
      <alignment horizontal="center" vertical="center"/>
    </xf>
    <xf numFmtId="4" fontId="71" fillId="0" borderId="34" xfId="65" applyNumberFormat="1" applyFont="1" applyFill="1" applyBorder="1" applyAlignment="1">
      <alignment horizontal="right" vertical="center"/>
    </xf>
    <xf numFmtId="4" fontId="71" fillId="0" borderId="38" xfId="65" applyNumberFormat="1" applyFont="1" applyFill="1" applyBorder="1" applyAlignment="1">
      <alignment horizontal="right" vertical="center"/>
    </xf>
    <xf numFmtId="0" fontId="71" fillId="0" borderId="51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71" fillId="36" borderId="14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left" vertical="center"/>
    </xf>
    <xf numFmtId="0" fontId="71" fillId="36" borderId="15" xfId="0" applyFont="1" applyFill="1" applyBorder="1" applyAlignment="1">
      <alignment horizontal="center" vertical="center"/>
    </xf>
    <xf numFmtId="4" fontId="65" fillId="36" borderId="10" xfId="65" applyNumberFormat="1" applyFont="1" applyFill="1" applyBorder="1" applyAlignment="1">
      <alignment horizontal="right" vertical="center"/>
    </xf>
    <xf numFmtId="4" fontId="71" fillId="36" borderId="10" xfId="65" applyNumberFormat="1" applyFont="1" applyFill="1" applyBorder="1" applyAlignment="1">
      <alignment horizontal="right" vertical="center"/>
    </xf>
    <xf numFmtId="172" fontId="65" fillId="36" borderId="14" xfId="65" applyNumberFormat="1" applyFont="1" applyFill="1" applyBorder="1" applyAlignment="1">
      <alignment horizontal="right" vertical="center"/>
    </xf>
    <xf numFmtId="4" fontId="72" fillId="33" borderId="10" xfId="64" applyNumberFormat="1" applyFont="1" applyFill="1" applyBorder="1" applyAlignment="1">
      <alignment horizontal="right" vertical="center"/>
    </xf>
    <xf numFmtId="4" fontId="72" fillId="33" borderId="15" xfId="64" applyNumberFormat="1" applyFont="1" applyFill="1" applyBorder="1" applyAlignment="1">
      <alignment horizontal="right" vertical="center"/>
    </xf>
    <xf numFmtId="4" fontId="7" fillId="33" borderId="24" xfId="0" applyNumberFormat="1" applyFont="1" applyFill="1" applyBorder="1" applyAlignment="1">
      <alignment horizontal="right" vertical="center"/>
    </xf>
    <xf numFmtId="0" fontId="71" fillId="0" borderId="41" xfId="0" applyFont="1" applyFill="1" applyBorder="1" applyAlignment="1">
      <alignment horizontal="center" vertical="center"/>
    </xf>
    <xf numFmtId="4" fontId="73" fillId="36" borderId="10" xfId="65" applyNumberFormat="1" applyFont="1" applyFill="1" applyBorder="1" applyAlignment="1">
      <alignment horizontal="right" vertical="center"/>
    </xf>
    <xf numFmtId="4" fontId="72" fillId="33" borderId="14" xfId="64" applyNumberFormat="1" applyFont="1" applyFill="1" applyBorder="1" applyAlignment="1">
      <alignment horizontal="right" vertical="center"/>
    </xf>
    <xf numFmtId="4" fontId="13" fillId="35" borderId="24" xfId="64" applyNumberFormat="1" applyFont="1" applyFill="1" applyBorder="1" applyAlignment="1">
      <alignment horizontal="right" vertical="center"/>
    </xf>
    <xf numFmtId="4" fontId="13" fillId="35" borderId="10" xfId="64" applyNumberFormat="1" applyFont="1" applyFill="1" applyBorder="1" applyAlignment="1">
      <alignment horizontal="right" vertical="center"/>
    </xf>
    <xf numFmtId="4" fontId="13" fillId="35" borderId="15" xfId="64" applyNumberFormat="1" applyFont="1" applyFill="1" applyBorder="1" applyAlignment="1">
      <alignment horizontal="right" vertical="center"/>
    </xf>
    <xf numFmtId="4" fontId="5" fillId="38" borderId="38" xfId="0" applyNumberFormat="1" applyFont="1" applyFill="1" applyBorder="1" applyAlignment="1">
      <alignment horizontal="right" vertical="center"/>
    </xf>
    <xf numFmtId="0" fontId="5" fillId="37" borderId="38" xfId="0" applyFont="1" applyFill="1" applyBorder="1" applyAlignment="1">
      <alignment horizontal="center" vertical="center"/>
    </xf>
    <xf numFmtId="4" fontId="3" fillId="0" borderId="34" xfId="62" applyNumberFormat="1" applyFont="1" applyBorder="1" applyAlignment="1">
      <alignment horizontal="right" vertical="center"/>
    </xf>
    <xf numFmtId="4" fontId="3" fillId="0" borderId="34" xfId="62" applyNumberFormat="1" applyFont="1" applyBorder="1" applyAlignment="1">
      <alignment vertical="center"/>
    </xf>
    <xf numFmtId="4" fontId="5" fillId="37" borderId="34" xfId="65" applyNumberFormat="1" applyFont="1" applyFill="1" applyBorder="1" applyAlignment="1">
      <alignment horizontal="right" vertical="center"/>
    </xf>
    <xf numFmtId="4" fontId="3" fillId="37" borderId="38" xfId="64" applyNumberFormat="1" applyFont="1" applyFill="1" applyBorder="1" applyAlignment="1">
      <alignment horizontal="right" vertical="center"/>
    </xf>
    <xf numFmtId="0" fontId="5" fillId="37" borderId="32" xfId="0" applyFont="1" applyFill="1" applyBorder="1" applyAlignment="1">
      <alignment horizontal="center" vertical="center"/>
    </xf>
    <xf numFmtId="173" fontId="5" fillId="37" borderId="33" xfId="0" applyNumberFormat="1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4" fontId="3" fillId="37" borderId="34" xfId="0" applyNumberFormat="1" applyFont="1" applyFill="1" applyBorder="1" applyAlignment="1">
      <alignment horizontal="right" vertical="center"/>
    </xf>
    <xf numFmtId="4" fontId="3" fillId="37" borderId="34" xfId="65" applyNumberFormat="1" applyFont="1" applyFill="1" applyBorder="1" applyAlignment="1">
      <alignment horizontal="right" vertical="center"/>
    </xf>
    <xf numFmtId="4" fontId="71" fillId="0" borderId="32" xfId="65" applyNumberFormat="1" applyFont="1" applyFill="1" applyBorder="1" applyAlignment="1">
      <alignment horizontal="right" vertical="center"/>
    </xf>
    <xf numFmtId="4" fontId="71" fillId="0" borderId="52" xfId="65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4" fontId="71" fillId="38" borderId="34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4" fontId="71" fillId="38" borderId="38" xfId="0" applyNumberFormat="1" applyFont="1" applyFill="1" applyBorder="1" applyAlignment="1">
      <alignment horizontal="right" vertical="center"/>
    </xf>
    <xf numFmtId="0" fontId="71" fillId="38" borderId="38" xfId="65" applyNumberFormat="1" applyFont="1" applyFill="1" applyBorder="1" applyAlignment="1">
      <alignment horizontal="right" vertical="center"/>
    </xf>
    <xf numFmtId="4" fontId="71" fillId="38" borderId="38" xfId="0" applyNumberFormat="1" applyFont="1" applyFill="1" applyBorder="1" applyAlignment="1">
      <alignment horizontal="right" vertical="center" wrapText="1"/>
    </xf>
    <xf numFmtId="0" fontId="71" fillId="38" borderId="38" xfId="0" applyNumberFormat="1" applyFont="1" applyFill="1" applyBorder="1" applyAlignment="1">
      <alignment horizontal="right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/>
    </xf>
    <xf numFmtId="0" fontId="71" fillId="0" borderId="44" xfId="51" applyFont="1" applyFill="1" applyBorder="1" applyAlignment="1">
      <alignment horizontal="center" vertical="center"/>
      <protection/>
    </xf>
    <xf numFmtId="0" fontId="71" fillId="0" borderId="38" xfId="51" applyFont="1" applyFill="1" applyBorder="1" applyAlignment="1">
      <alignment horizontal="center" vertical="center"/>
      <protection/>
    </xf>
    <xf numFmtId="0" fontId="71" fillId="0" borderId="52" xfId="51" applyFont="1" applyFill="1" applyBorder="1" applyAlignment="1">
      <alignment horizontal="center" vertical="center"/>
      <protection/>
    </xf>
    <xf numFmtId="0" fontId="71" fillId="0" borderId="46" xfId="51" applyFont="1" applyFill="1" applyBorder="1" applyAlignment="1">
      <alignment horizontal="center" vertical="center"/>
      <protection/>
    </xf>
    <xf numFmtId="172" fontId="71" fillId="0" borderId="53" xfId="65" applyNumberFormat="1" applyFont="1" applyFill="1" applyBorder="1" applyAlignment="1">
      <alignment horizontal="right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4" fontId="5" fillId="38" borderId="38" xfId="0" applyNumberFormat="1" applyFont="1" applyFill="1" applyBorder="1" applyAlignment="1">
      <alignment horizontal="right" vertical="center" wrapText="1"/>
    </xf>
    <xf numFmtId="169" fontId="5" fillId="0" borderId="53" xfId="0" applyNumberFormat="1" applyFont="1" applyFill="1" applyBorder="1" applyAlignment="1">
      <alignment horizontal="right" vertical="center" wrapText="1"/>
    </xf>
    <xf numFmtId="169" fontId="5" fillId="0" borderId="54" xfId="0" applyNumberFormat="1" applyFont="1" applyFill="1" applyBorder="1" applyAlignment="1">
      <alignment horizontal="right" vertical="center" wrapText="1"/>
    </xf>
    <xf numFmtId="0" fontId="5" fillId="0" borderId="53" xfId="0" applyNumberFormat="1" applyFont="1" applyFill="1" applyBorder="1" applyAlignment="1">
      <alignment horizontal="right" vertical="center" wrapText="1"/>
    </xf>
    <xf numFmtId="171" fontId="5" fillId="0" borderId="53" xfId="0" applyNumberFormat="1" applyFont="1" applyFill="1" applyBorder="1" applyAlignment="1">
      <alignment horizontal="right" vertical="center" wrapText="1"/>
    </xf>
    <xf numFmtId="0" fontId="3" fillId="37" borderId="32" xfId="0" applyFont="1" applyFill="1" applyBorder="1" applyAlignment="1">
      <alignment horizontal="center" vertical="center"/>
    </xf>
    <xf numFmtId="4" fontId="5" fillId="0" borderId="32" xfId="62" applyNumberFormat="1" applyFont="1" applyFill="1" applyBorder="1" applyAlignment="1">
      <alignment horizontal="right" vertical="center"/>
    </xf>
    <xf numFmtId="4" fontId="5" fillId="38" borderId="38" xfId="65" applyNumberFormat="1" applyFont="1" applyFill="1" applyBorder="1" applyAlignment="1">
      <alignment horizontal="right" vertical="center"/>
    </xf>
    <xf numFmtId="0" fontId="71" fillId="0" borderId="4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/>
    </xf>
    <xf numFmtId="4" fontId="5" fillId="38" borderId="42" xfId="0" applyNumberFormat="1" applyFont="1" applyFill="1" applyBorder="1" applyAlignment="1">
      <alignment horizontal="right" vertical="center" wrapText="1"/>
    </xf>
    <xf numFmtId="4" fontId="5" fillId="38" borderId="42" xfId="0" applyNumberFormat="1" applyFont="1" applyFill="1" applyBorder="1" applyAlignment="1">
      <alignment horizontal="right" vertical="center"/>
    </xf>
    <xf numFmtId="4" fontId="71" fillId="0" borderId="42" xfId="65" applyNumberFormat="1" applyFont="1" applyFill="1" applyBorder="1" applyAlignment="1">
      <alignment horizontal="right" vertical="center"/>
    </xf>
    <xf numFmtId="4" fontId="71" fillId="0" borderId="55" xfId="65" applyNumberFormat="1" applyFont="1" applyFill="1" applyBorder="1" applyAlignment="1">
      <alignment horizontal="right" vertical="center"/>
    </xf>
    <xf numFmtId="169" fontId="5" fillId="0" borderId="57" xfId="0" applyNumberFormat="1" applyFont="1" applyFill="1" applyBorder="1" applyAlignment="1">
      <alignment horizontal="right" vertical="center" wrapText="1"/>
    </xf>
    <xf numFmtId="4" fontId="5" fillId="38" borderId="42" xfId="65" applyNumberFormat="1" applyFont="1" applyFill="1" applyBorder="1" applyAlignment="1">
      <alignment horizontal="right" vertical="center"/>
    </xf>
    <xf numFmtId="4" fontId="3" fillId="37" borderId="58" xfId="0" applyNumberFormat="1" applyFont="1" applyFill="1" applyBorder="1" applyAlignment="1">
      <alignment horizontal="right" vertical="center"/>
    </xf>
    <xf numFmtId="4" fontId="3" fillId="37" borderId="58" xfId="65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4" fontId="3" fillId="37" borderId="59" xfId="0" applyNumberFormat="1" applyFont="1" applyFill="1" applyBorder="1" applyAlignment="1">
      <alignment horizontal="right" vertical="center"/>
    </xf>
    <xf numFmtId="4" fontId="3" fillId="37" borderId="59" xfId="65" applyNumberFormat="1" applyFont="1" applyFill="1" applyBorder="1" applyAlignment="1">
      <alignment horizontal="right" vertical="center"/>
    </xf>
    <xf numFmtId="4" fontId="3" fillId="37" borderId="52" xfId="65" applyNumberFormat="1" applyFont="1" applyFill="1" applyBorder="1" applyAlignment="1">
      <alignment horizontal="right" vertical="center"/>
    </xf>
    <xf numFmtId="4" fontId="5" fillId="37" borderId="32" xfId="65" applyNumberFormat="1" applyFont="1" applyFill="1" applyBorder="1" applyAlignment="1">
      <alignment horizontal="right" vertical="center"/>
    </xf>
    <xf numFmtId="4" fontId="5" fillId="37" borderId="52" xfId="62" applyNumberFormat="1" applyFont="1" applyFill="1" applyBorder="1" applyAlignment="1">
      <alignment horizontal="right" vertical="center"/>
    </xf>
    <xf numFmtId="172" fontId="5" fillId="0" borderId="54" xfId="64" applyNumberFormat="1" applyFont="1" applyFill="1" applyBorder="1" applyAlignment="1">
      <alignment horizontal="right" vertical="center"/>
    </xf>
    <xf numFmtId="172" fontId="5" fillId="0" borderId="53" xfId="64" applyNumberFormat="1" applyFont="1" applyFill="1" applyBorder="1" applyAlignment="1">
      <alignment horizontal="right" vertical="center"/>
    </xf>
    <xf numFmtId="4" fontId="3" fillId="0" borderId="32" xfId="62" applyNumberFormat="1" applyFont="1" applyBorder="1" applyAlignment="1">
      <alignment horizontal="right" vertical="center"/>
    </xf>
    <xf numFmtId="172" fontId="5" fillId="0" borderId="57" xfId="64" applyNumberFormat="1" applyFont="1" applyFill="1" applyBorder="1" applyAlignment="1">
      <alignment horizontal="right" vertical="center"/>
    </xf>
    <xf numFmtId="4" fontId="71" fillId="0" borderId="50" xfId="65" applyNumberFormat="1" applyFont="1" applyFill="1" applyBorder="1" applyAlignment="1">
      <alignment horizontal="right" vertical="center"/>
    </xf>
    <xf numFmtId="0" fontId="71" fillId="0" borderId="60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65" applyNumberFormat="1" applyFont="1" applyFill="1" applyBorder="1" applyAlignment="1">
      <alignment horizontal="right"/>
    </xf>
    <xf numFmtId="172" fontId="67" fillId="0" borderId="53" xfId="65" applyNumberFormat="1" applyFont="1" applyFill="1" applyBorder="1" applyAlignment="1">
      <alignment horizontal="right" vertical="center"/>
    </xf>
    <xf numFmtId="4" fontId="5" fillId="0" borderId="38" xfId="65" applyNumberFormat="1" applyFont="1" applyFill="1" applyBorder="1" applyAlignment="1">
      <alignment horizontal="right" vertical="center"/>
    </xf>
    <xf numFmtId="4" fontId="67" fillId="0" borderId="38" xfId="65" applyNumberFormat="1" applyFont="1" applyFill="1" applyBorder="1" applyAlignment="1">
      <alignment horizontal="right" vertical="center"/>
    </xf>
    <xf numFmtId="2" fontId="3" fillId="0" borderId="61" xfId="0" applyNumberFormat="1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4" fontId="5" fillId="0" borderId="38" xfId="65" applyNumberFormat="1" applyFont="1" applyFill="1" applyBorder="1" applyAlignment="1">
      <alignment vertical="center"/>
    </xf>
    <xf numFmtId="172" fontId="67" fillId="0" borderId="54" xfId="64" applyNumberFormat="1" applyFont="1" applyFill="1" applyBorder="1" applyAlignment="1">
      <alignment horizontal="right" vertical="center"/>
    </xf>
    <xf numFmtId="0" fontId="5" fillId="37" borderId="62" xfId="0" applyFont="1" applyFill="1" applyBorder="1" applyAlignment="1">
      <alignment horizontal="center" vertical="center"/>
    </xf>
    <xf numFmtId="0" fontId="5" fillId="37" borderId="63" xfId="0" applyFont="1" applyFill="1" applyBorder="1" applyAlignment="1">
      <alignment horizontal="center" vertical="center"/>
    </xf>
    <xf numFmtId="0" fontId="5" fillId="37" borderId="61" xfId="0" applyFont="1" applyFill="1" applyBorder="1" applyAlignment="1">
      <alignment horizontal="center" vertical="center"/>
    </xf>
    <xf numFmtId="4" fontId="3" fillId="0" borderId="62" xfId="62" applyNumberFormat="1" applyFont="1" applyBorder="1" applyAlignment="1">
      <alignment horizontal="right" vertical="center"/>
    </xf>
    <xf numFmtId="4" fontId="3" fillId="0" borderId="62" xfId="62" applyNumberFormat="1" applyFont="1" applyBorder="1" applyAlignment="1">
      <alignment vertical="center"/>
    </xf>
    <xf numFmtId="4" fontId="3" fillId="0" borderId="63" xfId="62" applyNumberFormat="1" applyFont="1" applyBorder="1" applyAlignment="1">
      <alignment horizontal="right" vertical="center"/>
    </xf>
    <xf numFmtId="172" fontId="67" fillId="0" borderId="64" xfId="64" applyNumberFormat="1" applyFont="1" applyFill="1" applyBorder="1" applyAlignment="1">
      <alignment horizontal="right" vertical="center"/>
    </xf>
    <xf numFmtId="0" fontId="71" fillId="0" borderId="6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/>
    </xf>
    <xf numFmtId="4" fontId="71" fillId="0" borderId="42" xfId="0" applyNumberFormat="1" applyFont="1" applyFill="1" applyBorder="1" applyAlignment="1">
      <alignment horizontal="right" vertical="center" wrapText="1"/>
    </xf>
    <xf numFmtId="4" fontId="71" fillId="0" borderId="42" xfId="0" applyNumberFormat="1" applyFont="1" applyFill="1" applyBorder="1" applyAlignment="1">
      <alignment horizontal="right" vertical="center"/>
    </xf>
    <xf numFmtId="4" fontId="71" fillId="0" borderId="42" xfId="65" applyNumberFormat="1" applyFont="1" applyFill="1" applyBorder="1" applyAlignment="1">
      <alignment vertical="center"/>
    </xf>
    <xf numFmtId="4" fontId="71" fillId="0" borderId="66" xfId="65" applyNumberFormat="1" applyFont="1" applyFill="1" applyBorder="1" applyAlignment="1">
      <alignment horizontal="right" vertical="center"/>
    </xf>
    <xf numFmtId="169" fontId="71" fillId="0" borderId="57" xfId="0" applyNumberFormat="1" applyFont="1" applyFill="1" applyBorder="1" applyAlignment="1">
      <alignment horizontal="right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62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4" fontId="3" fillId="0" borderId="62" xfId="64" applyNumberFormat="1" applyFont="1" applyFill="1" applyBorder="1" applyAlignment="1">
      <alignment horizontal="right" vertical="center"/>
    </xf>
    <xf numFmtId="4" fontId="5" fillId="37" borderId="62" xfId="62" applyNumberFormat="1" applyFont="1" applyFill="1" applyBorder="1" applyAlignment="1">
      <alignment horizontal="right" vertical="center"/>
    </xf>
    <xf numFmtId="4" fontId="5" fillId="0" borderId="62" xfId="64" applyNumberFormat="1" applyFont="1" applyFill="1" applyBorder="1" applyAlignment="1">
      <alignment horizontal="right" vertical="center"/>
    </xf>
    <xf numFmtId="0" fontId="3" fillId="37" borderId="6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4" fontId="5" fillId="37" borderId="63" xfId="62" applyNumberFormat="1" applyFont="1" applyFill="1" applyBorder="1" applyAlignment="1">
      <alignment horizontal="right" vertical="center"/>
    </xf>
    <xf numFmtId="172" fontId="5" fillId="0" borderId="64" xfId="64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73" fontId="5" fillId="37" borderId="6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right"/>
    </xf>
    <xf numFmtId="0" fontId="5" fillId="0" borderId="4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4" fontId="5" fillId="0" borderId="52" xfId="65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center" vertical="center"/>
    </xf>
    <xf numFmtId="4" fontId="13" fillId="0" borderId="38" xfId="65" applyNumberFormat="1" applyFont="1" applyFill="1" applyBorder="1" applyAlignment="1">
      <alignment horizontal="right" vertical="center"/>
    </xf>
    <xf numFmtId="172" fontId="13" fillId="0" borderId="53" xfId="65" applyNumberFormat="1" applyFont="1" applyFill="1" applyBorder="1" applyAlignment="1">
      <alignment horizontal="right" vertical="center"/>
    </xf>
    <xf numFmtId="4" fontId="3" fillId="0" borderId="38" xfId="64" applyNumberFormat="1" applyFont="1" applyFill="1" applyBorder="1" applyAlignment="1">
      <alignment horizontal="right" vertical="center"/>
    </xf>
    <xf numFmtId="4" fontId="5" fillId="0" borderId="38" xfId="64" applyNumberFormat="1" applyFont="1" applyFill="1" applyBorder="1" applyAlignment="1">
      <alignment horizontal="right" vertical="center"/>
    </xf>
    <xf numFmtId="0" fontId="3" fillId="37" borderId="52" xfId="0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4" fontId="5" fillId="37" borderId="59" xfId="62" applyNumberFormat="1" applyFont="1" applyFill="1" applyBorder="1" applyAlignment="1">
      <alignment horizontal="right" vertical="center"/>
    </xf>
    <xf numFmtId="4" fontId="5" fillId="37" borderId="55" xfId="62" applyNumberFormat="1" applyFont="1" applyFill="1" applyBorder="1" applyAlignment="1">
      <alignment horizontal="right" vertical="center"/>
    </xf>
    <xf numFmtId="4" fontId="3" fillId="37" borderId="62" xfId="0" applyNumberFormat="1" applyFont="1" applyFill="1" applyBorder="1" applyAlignment="1">
      <alignment horizontal="right" vertical="center"/>
    </xf>
    <xf numFmtId="4" fontId="3" fillId="37" borderId="62" xfId="65" applyNumberFormat="1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center" vertical="center"/>
    </xf>
    <xf numFmtId="14" fontId="5" fillId="0" borderId="67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9" fontId="71" fillId="0" borderId="53" xfId="0" applyNumberFormat="1" applyFont="1" applyFill="1" applyBorder="1" applyAlignment="1">
      <alignment horizontal="right" vertical="center" wrapText="1"/>
    </xf>
    <xf numFmtId="4" fontId="71" fillId="0" borderId="38" xfId="0" applyNumberFormat="1" applyFont="1" applyFill="1" applyBorder="1" applyAlignment="1">
      <alignment horizontal="right" vertical="center" wrapText="1"/>
    </xf>
    <xf numFmtId="4" fontId="71" fillId="0" borderId="38" xfId="0" applyNumberFormat="1" applyFont="1" applyFill="1" applyBorder="1" applyAlignment="1">
      <alignment horizontal="right" vertical="center"/>
    </xf>
    <xf numFmtId="4" fontId="71" fillId="0" borderId="38" xfId="65" applyNumberFormat="1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right" vertical="center" wrapText="1"/>
    </xf>
    <xf numFmtId="4" fontId="5" fillId="0" borderId="62" xfId="0" applyNumberFormat="1" applyFont="1" applyFill="1" applyBorder="1" applyAlignment="1">
      <alignment horizontal="right" vertical="center"/>
    </xf>
    <xf numFmtId="4" fontId="5" fillId="0" borderId="62" xfId="65" applyNumberFormat="1" applyFont="1" applyFill="1" applyBorder="1" applyAlignment="1">
      <alignment vertical="center"/>
    </xf>
    <xf numFmtId="4" fontId="5" fillId="0" borderId="62" xfId="65" applyNumberFormat="1" applyFont="1" applyFill="1" applyBorder="1" applyAlignment="1">
      <alignment horizontal="right" vertical="center"/>
    </xf>
    <xf numFmtId="4" fontId="5" fillId="0" borderId="63" xfId="65" applyNumberFormat="1" applyFont="1" applyFill="1" applyBorder="1" applyAlignment="1">
      <alignment horizontal="right" vertical="center"/>
    </xf>
    <xf numFmtId="169" fontId="5" fillId="0" borderId="6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7" fillId="0" borderId="31" xfId="0" applyFont="1" applyBorder="1" applyAlignment="1">
      <alignment horizontal="center" vertical="center" textRotation="180"/>
    </xf>
    <xf numFmtId="0" fontId="17" fillId="0" borderId="0" xfId="0" applyFont="1" applyBorder="1" applyAlignment="1">
      <alignment horizontal="center" vertical="center" textRotation="180"/>
    </xf>
    <xf numFmtId="0" fontId="16" fillId="0" borderId="0" xfId="51" applyFont="1" applyFill="1" applyAlignment="1">
      <alignment horizontal="center" vertical="center"/>
      <protection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64" fontId="7" fillId="34" borderId="24" xfId="0" applyNumberFormat="1" applyFont="1" applyFill="1" applyBorder="1" applyAlignment="1">
      <alignment horizontal="center" vertical="center"/>
    </xf>
    <xf numFmtId="164" fontId="7" fillId="34" borderId="73" xfId="0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left" vertical="center"/>
    </xf>
    <xf numFmtId="0" fontId="7" fillId="34" borderId="77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180"/>
    </xf>
    <xf numFmtId="0" fontId="17" fillId="0" borderId="0" xfId="0" applyFont="1" applyBorder="1" applyAlignment="1">
      <alignment vertical="center" textRotation="18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  <cellStyle name="Zarez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0"/>
  <sheetViews>
    <sheetView tabSelected="1" view="pageBreakPreview" zoomScale="60" zoomScaleNormal="80" workbookViewId="0" topLeftCell="A12">
      <selection activeCell="A117" sqref="A117:A121"/>
    </sheetView>
  </sheetViews>
  <sheetFormatPr defaultColWidth="9.140625" defaultRowHeight="12.75" outlineLevelRow="1"/>
  <cols>
    <col min="1" max="1" width="9.140625" style="3" customWidth="1"/>
    <col min="2" max="2" width="5.28125" style="1" customWidth="1"/>
    <col min="3" max="3" width="10.8515625" style="6" bestFit="1" customWidth="1"/>
    <col min="4" max="4" width="41.8515625" style="4" customWidth="1"/>
    <col min="5" max="5" width="21.140625" style="1" bestFit="1" customWidth="1"/>
    <col min="6" max="6" width="20.57421875" style="1" customWidth="1"/>
    <col min="7" max="7" width="6.7109375" style="1" customWidth="1"/>
    <col min="8" max="11" width="18.7109375" style="5" customWidth="1"/>
    <col min="12" max="12" width="21.7109375" style="5" bestFit="1" customWidth="1"/>
    <col min="13" max="13" width="19.8515625" style="5" bestFit="1" customWidth="1"/>
    <col min="14" max="14" width="18.7109375" style="5" customWidth="1"/>
    <col min="15" max="15" width="23.57421875" style="5" bestFit="1" customWidth="1"/>
    <col min="16" max="16" width="11.00390625" style="22" customWidth="1"/>
    <col min="17" max="17" width="7.28125" style="2" bestFit="1" customWidth="1"/>
    <col min="18" max="18" width="27.8515625" style="23" bestFit="1" customWidth="1"/>
    <col min="19" max="19" width="31.00390625" style="3" customWidth="1"/>
    <col min="20" max="20" width="32.00390625" style="3" customWidth="1"/>
    <col min="21" max="16384" width="9.140625" style="3" customWidth="1"/>
  </cols>
  <sheetData>
    <row r="1" spans="2:18" s="30" customFormat="1" ht="32.25" customHeight="1">
      <c r="B1" s="415" t="s">
        <v>191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50"/>
      <c r="Q1" s="28"/>
      <c r="R1" s="29"/>
    </row>
    <row r="2" spans="2:18" s="33" customFormat="1" ht="15.75" customHeight="1" thickBot="1"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51"/>
      <c r="Q2" s="31"/>
      <c r="R2" s="32"/>
    </row>
    <row r="3" spans="2:18" s="33" customFormat="1" ht="19.5" customHeight="1" thickBot="1" thickTop="1">
      <c r="B3" s="52"/>
      <c r="C3" s="417"/>
      <c r="D3" s="417"/>
      <c r="E3" s="53"/>
      <c r="F3" s="53"/>
      <c r="G3" s="418" t="s">
        <v>32</v>
      </c>
      <c r="H3" s="419"/>
      <c r="I3" s="419"/>
      <c r="J3" s="419"/>
      <c r="K3" s="420"/>
      <c r="L3" s="419" t="s">
        <v>25</v>
      </c>
      <c r="M3" s="419"/>
      <c r="N3" s="419"/>
      <c r="O3" s="420"/>
      <c r="P3" s="54"/>
      <c r="Q3" s="31"/>
      <c r="R3" s="32"/>
    </row>
    <row r="4" spans="2:18" s="33" customFormat="1" ht="59.25" customHeight="1" thickBot="1">
      <c r="B4" s="100" t="s">
        <v>31</v>
      </c>
      <c r="C4" s="12" t="s">
        <v>0</v>
      </c>
      <c r="D4" s="17" t="s">
        <v>1</v>
      </c>
      <c r="E4" s="17" t="s">
        <v>2</v>
      </c>
      <c r="F4" s="101" t="s">
        <v>4</v>
      </c>
      <c r="G4" s="102" t="s">
        <v>3</v>
      </c>
      <c r="H4" s="12" t="s">
        <v>5</v>
      </c>
      <c r="I4" s="17" t="s">
        <v>6</v>
      </c>
      <c r="J4" s="17" t="s">
        <v>11</v>
      </c>
      <c r="K4" s="21" t="s">
        <v>20</v>
      </c>
      <c r="L4" s="20" t="s">
        <v>5</v>
      </c>
      <c r="M4" s="17" t="s">
        <v>6</v>
      </c>
      <c r="N4" s="17" t="s">
        <v>11</v>
      </c>
      <c r="O4" s="21" t="s">
        <v>20</v>
      </c>
      <c r="P4" s="26" t="s">
        <v>30</v>
      </c>
      <c r="Q4" s="31"/>
      <c r="R4" s="32"/>
    </row>
    <row r="5" spans="2:18" s="33" customFormat="1" ht="30" customHeight="1" thickBot="1">
      <c r="B5" s="13"/>
      <c r="C5" s="34"/>
      <c r="D5" s="35" t="s">
        <v>7</v>
      </c>
      <c r="E5" s="36"/>
      <c r="F5" s="103"/>
      <c r="G5" s="104"/>
      <c r="H5" s="7"/>
      <c r="I5" s="14"/>
      <c r="J5" s="14"/>
      <c r="K5" s="16"/>
      <c r="L5" s="15"/>
      <c r="M5" s="14"/>
      <c r="N5" s="14"/>
      <c r="O5" s="16"/>
      <c r="P5" s="27"/>
      <c r="Q5" s="31"/>
      <c r="R5" s="32"/>
    </row>
    <row r="6" spans="2:20" s="33" customFormat="1" ht="30" customHeight="1" thickBot="1">
      <c r="B6" s="35"/>
      <c r="C6" s="34"/>
      <c r="D6" s="35" t="s">
        <v>8</v>
      </c>
      <c r="E6" s="36"/>
      <c r="F6" s="103"/>
      <c r="G6" s="105"/>
      <c r="H6" s="106"/>
      <c r="I6" s="106"/>
      <c r="J6" s="106"/>
      <c r="K6" s="107"/>
      <c r="L6" s="108"/>
      <c r="M6" s="108"/>
      <c r="N6" s="108"/>
      <c r="O6" s="109"/>
      <c r="P6" s="108"/>
      <c r="Q6" s="31"/>
      <c r="R6" s="38"/>
      <c r="S6" s="110"/>
      <c r="T6" s="110"/>
    </row>
    <row r="7" spans="2:18" s="33" customFormat="1" ht="30" customHeight="1" thickBot="1">
      <c r="B7" s="35"/>
      <c r="C7" s="39"/>
      <c r="D7" s="35" t="s">
        <v>16</v>
      </c>
      <c r="E7" s="36"/>
      <c r="F7" s="103"/>
      <c r="G7" s="111"/>
      <c r="H7" s="106"/>
      <c r="I7" s="106"/>
      <c r="J7" s="106"/>
      <c r="K7" s="107"/>
      <c r="L7" s="108"/>
      <c r="M7" s="106"/>
      <c r="N7" s="106"/>
      <c r="O7" s="107"/>
      <c r="P7" s="112"/>
      <c r="Q7" s="31"/>
      <c r="R7" s="32"/>
    </row>
    <row r="8" spans="2:20" s="43" customFormat="1" ht="30" customHeight="1" thickBot="1">
      <c r="B8" s="35"/>
      <c r="C8" s="39"/>
      <c r="D8" s="35" t="s">
        <v>17</v>
      </c>
      <c r="E8" s="36"/>
      <c r="F8" s="103"/>
      <c r="G8" s="104"/>
      <c r="H8" s="40"/>
      <c r="I8" s="106"/>
      <c r="J8" s="106"/>
      <c r="K8" s="107"/>
      <c r="L8" s="41"/>
      <c r="M8" s="106"/>
      <c r="N8" s="106"/>
      <c r="O8" s="107"/>
      <c r="P8" s="112"/>
      <c r="Q8" s="42"/>
      <c r="R8" s="38"/>
      <c r="S8" s="110"/>
      <c r="T8" s="110"/>
    </row>
    <row r="9" spans="2:18" s="43" customFormat="1" ht="30" customHeight="1" thickBot="1">
      <c r="B9" s="207"/>
      <c r="C9" s="227"/>
      <c r="D9" s="207" t="s">
        <v>9</v>
      </c>
      <c r="E9" s="227"/>
      <c r="F9" s="228"/>
      <c r="G9" s="229"/>
      <c r="H9" s="230"/>
      <c r="I9" s="231"/>
      <c r="J9" s="231"/>
      <c r="K9" s="232"/>
      <c r="L9" s="233"/>
      <c r="M9" s="231"/>
      <c r="N9" s="231"/>
      <c r="O9" s="232"/>
      <c r="P9" s="234"/>
      <c r="Q9" s="42"/>
      <c r="R9" s="38"/>
    </row>
    <row r="10" spans="2:18" s="30" customFormat="1" ht="30" customHeight="1" outlineLevel="1">
      <c r="B10" s="243" t="s">
        <v>35</v>
      </c>
      <c r="C10" s="377" t="s">
        <v>151</v>
      </c>
      <c r="D10" s="215" t="s">
        <v>36</v>
      </c>
      <c r="E10" s="215" t="s">
        <v>97</v>
      </c>
      <c r="F10" s="302" t="s">
        <v>152</v>
      </c>
      <c r="G10" s="373" t="s">
        <v>59</v>
      </c>
      <c r="H10" s="235"/>
      <c r="I10" s="226">
        <v>5202725.34</v>
      </c>
      <c r="J10" s="236"/>
      <c r="K10" s="226">
        <f>SUM(H10:J10)</f>
        <v>5202725.34</v>
      </c>
      <c r="L10" s="237"/>
      <c r="M10" s="226">
        <v>5202725.34</v>
      </c>
      <c r="N10" s="236"/>
      <c r="O10" s="303">
        <f>SUM(L10:N10)</f>
        <v>5202725.34</v>
      </c>
      <c r="P10" s="324"/>
      <c r="Q10" s="28"/>
      <c r="R10" s="29"/>
    </row>
    <row r="11" spans="2:18" s="30" customFormat="1" ht="30" customHeight="1" outlineLevel="1">
      <c r="B11" s="221" t="s">
        <v>38</v>
      </c>
      <c r="C11" s="381" t="s">
        <v>157</v>
      </c>
      <c r="D11" s="204" t="s">
        <v>36</v>
      </c>
      <c r="E11" s="204" t="s">
        <v>97</v>
      </c>
      <c r="F11" s="389" t="s">
        <v>158</v>
      </c>
      <c r="G11" s="224" t="s">
        <v>59</v>
      </c>
      <c r="H11" s="387">
        <v>74416162.6</v>
      </c>
      <c r="I11" s="219">
        <v>4386552.66</v>
      </c>
      <c r="J11" s="388"/>
      <c r="K11" s="219">
        <f>SUM(H11:J11)</f>
        <v>78802715.25999999</v>
      </c>
      <c r="L11" s="387">
        <v>74416162.6</v>
      </c>
      <c r="M11" s="219">
        <v>4386552.66</v>
      </c>
      <c r="N11" s="388"/>
      <c r="O11" s="323">
        <f>SUM(L11:N11)</f>
        <v>78802715.25999999</v>
      </c>
      <c r="P11" s="325"/>
      <c r="Q11" s="28"/>
      <c r="R11" s="29"/>
    </row>
    <row r="12" spans="2:18" s="30" customFormat="1" ht="30" customHeight="1" outlineLevel="1" thickBot="1">
      <c r="B12" s="398" t="s">
        <v>39</v>
      </c>
      <c r="C12" s="378" t="s">
        <v>168</v>
      </c>
      <c r="D12" s="368" t="s">
        <v>36</v>
      </c>
      <c r="E12" s="368" t="s">
        <v>149</v>
      </c>
      <c r="F12" s="372" t="s">
        <v>169</v>
      </c>
      <c r="G12" s="374" t="s">
        <v>59</v>
      </c>
      <c r="H12" s="369">
        <v>16523573.56</v>
      </c>
      <c r="I12" s="370">
        <v>852900.98</v>
      </c>
      <c r="J12" s="371"/>
      <c r="K12" s="370">
        <f>SUM(H12:J12)</f>
        <v>17376474.54</v>
      </c>
      <c r="L12" s="369">
        <v>16523573.56</v>
      </c>
      <c r="M12" s="370">
        <v>852900.98</v>
      </c>
      <c r="N12" s="371"/>
      <c r="O12" s="375">
        <f>SUM(L12:N12)</f>
        <v>17376474.54</v>
      </c>
      <c r="P12" s="376"/>
      <c r="Q12" s="28"/>
      <c r="R12" s="29"/>
    </row>
    <row r="13" spans="2:18" s="99" customFormat="1" ht="30" customHeight="1" thickBot="1">
      <c r="B13" s="126"/>
      <c r="C13" s="125"/>
      <c r="D13" s="94" t="s">
        <v>36</v>
      </c>
      <c r="E13" s="92"/>
      <c r="F13" s="95"/>
      <c r="G13" s="96"/>
      <c r="H13" s="171"/>
      <c r="I13" s="171"/>
      <c r="J13" s="171"/>
      <c r="K13" s="171"/>
      <c r="L13" s="259">
        <f>SUM(L10:L12)</f>
        <v>90939736.16</v>
      </c>
      <c r="M13" s="258">
        <f>SUM(M10:M12)</f>
        <v>10442178.98</v>
      </c>
      <c r="N13" s="258"/>
      <c r="O13" s="258">
        <f>SUM(O10:O12)</f>
        <v>101381915.13999999</v>
      </c>
      <c r="P13" s="113"/>
      <c r="Q13" s="97"/>
      <c r="R13" s="98"/>
    </row>
    <row r="14" spans="2:20" s="33" customFormat="1" ht="30" customHeight="1" thickBot="1">
      <c r="B14" s="55"/>
      <c r="C14" s="59"/>
      <c r="D14" s="35" t="s">
        <v>10</v>
      </c>
      <c r="E14" s="36"/>
      <c r="F14" s="37"/>
      <c r="G14" s="25"/>
      <c r="H14" s="106"/>
      <c r="I14" s="106"/>
      <c r="J14" s="106"/>
      <c r="K14" s="107"/>
      <c r="L14" s="114">
        <f>L13</f>
        <v>90939736.16</v>
      </c>
      <c r="M14" s="106">
        <f>M13</f>
        <v>10442178.98</v>
      </c>
      <c r="N14" s="106"/>
      <c r="O14" s="107">
        <f>O13</f>
        <v>101381915.13999999</v>
      </c>
      <c r="P14" s="112"/>
      <c r="Q14" s="31"/>
      <c r="R14" s="32"/>
      <c r="T14" s="110"/>
    </row>
    <row r="15" spans="2:18" s="33" customFormat="1" ht="30" customHeight="1" thickBot="1">
      <c r="B15" s="216"/>
      <c r="C15" s="206"/>
      <c r="D15" s="207" t="s">
        <v>22</v>
      </c>
      <c r="E15" s="208"/>
      <c r="F15" s="209"/>
      <c r="G15" s="210"/>
      <c r="H15" s="211"/>
      <c r="I15" s="211"/>
      <c r="J15" s="211"/>
      <c r="K15" s="212"/>
      <c r="L15" s="213"/>
      <c r="M15" s="211"/>
      <c r="N15" s="211"/>
      <c r="O15" s="212"/>
      <c r="P15" s="217"/>
      <c r="Q15" s="31"/>
      <c r="R15" s="32"/>
    </row>
    <row r="16" spans="2:255" s="124" customFormat="1" ht="30" customHeight="1">
      <c r="B16" s="243" t="s">
        <v>35</v>
      </c>
      <c r="C16" s="268" t="s">
        <v>61</v>
      </c>
      <c r="D16" s="269" t="s">
        <v>37</v>
      </c>
      <c r="E16" s="269" t="s">
        <v>58</v>
      </c>
      <c r="F16" s="267" t="s">
        <v>60</v>
      </c>
      <c r="G16" s="270" t="s">
        <v>59</v>
      </c>
      <c r="H16" s="271">
        <v>593201.77</v>
      </c>
      <c r="I16" s="272">
        <v>18191.48</v>
      </c>
      <c r="J16" s="272"/>
      <c r="K16" s="265">
        <v>611393.25</v>
      </c>
      <c r="L16" s="271">
        <v>593201.77</v>
      </c>
      <c r="M16" s="272">
        <v>18191.48</v>
      </c>
      <c r="N16" s="272"/>
      <c r="O16" s="322">
        <v>611393.25</v>
      </c>
      <c r="P16" s="324"/>
      <c r="Q16" s="120"/>
      <c r="R16" s="120"/>
      <c r="S16" s="120"/>
      <c r="T16" s="120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2"/>
      <c r="IT16" s="123"/>
      <c r="IU16" s="123"/>
    </row>
    <row r="17" spans="2:255" s="124" customFormat="1" ht="30" customHeight="1">
      <c r="B17" s="223" t="s">
        <v>38</v>
      </c>
      <c r="C17" s="222" t="s">
        <v>144</v>
      </c>
      <c r="D17" s="262" t="s">
        <v>37</v>
      </c>
      <c r="E17" s="262" t="s">
        <v>58</v>
      </c>
      <c r="F17" s="262" t="s">
        <v>60</v>
      </c>
      <c r="G17" s="224" t="s">
        <v>59</v>
      </c>
      <c r="H17" s="205">
        <v>591435.44</v>
      </c>
      <c r="I17" s="218">
        <v>15812.54</v>
      </c>
      <c r="J17" s="266"/>
      <c r="K17" s="219">
        <f>SUM(H17:I17)</f>
        <v>607247.98</v>
      </c>
      <c r="L17" s="205">
        <v>591435.44</v>
      </c>
      <c r="M17" s="218">
        <v>15812.54</v>
      </c>
      <c r="N17" s="266"/>
      <c r="O17" s="323">
        <f>SUM(L17:M17)</f>
        <v>607247.98</v>
      </c>
      <c r="P17" s="325"/>
      <c r="Q17" s="120"/>
      <c r="R17" s="120"/>
      <c r="S17" s="120"/>
      <c r="T17" s="120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2"/>
      <c r="IT17" s="123"/>
      <c r="IU17" s="123"/>
    </row>
    <row r="18" spans="1:255" s="124" customFormat="1" ht="30" customHeight="1">
      <c r="A18" s="413">
        <v>382</v>
      </c>
      <c r="B18" s="221" t="s">
        <v>39</v>
      </c>
      <c r="C18" s="222" t="s">
        <v>66</v>
      </c>
      <c r="D18" s="262" t="s">
        <v>37</v>
      </c>
      <c r="E18" s="262" t="s">
        <v>58</v>
      </c>
      <c r="F18" s="238" t="s">
        <v>60</v>
      </c>
      <c r="G18" s="224" t="s">
        <v>59</v>
      </c>
      <c r="H18" s="205">
        <v>592334.09</v>
      </c>
      <c r="I18" s="218">
        <v>12230.29</v>
      </c>
      <c r="J18" s="218">
        <v>415.73</v>
      </c>
      <c r="K18" s="219">
        <f>SUM(H18:J18)</f>
        <v>604980.11</v>
      </c>
      <c r="L18" s="205">
        <v>592334.09</v>
      </c>
      <c r="M18" s="218">
        <v>12230.29</v>
      </c>
      <c r="N18" s="218">
        <v>415.73</v>
      </c>
      <c r="O18" s="323">
        <f>SUM(L18:N18)</f>
        <v>604980.11</v>
      </c>
      <c r="P18" s="325"/>
      <c r="Q18" s="120"/>
      <c r="R18" s="120"/>
      <c r="S18" s="120"/>
      <c r="T18" s="120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2"/>
      <c r="IT18" s="123"/>
      <c r="IU18" s="123"/>
    </row>
    <row r="19" spans="1:255" s="124" customFormat="1" ht="30" customHeight="1">
      <c r="A19" s="413"/>
      <c r="B19" s="203" t="s">
        <v>40</v>
      </c>
      <c r="C19" s="222" t="s">
        <v>114</v>
      </c>
      <c r="D19" s="204" t="s">
        <v>37</v>
      </c>
      <c r="E19" s="262" t="s">
        <v>58</v>
      </c>
      <c r="F19" s="238" t="s">
        <v>60</v>
      </c>
      <c r="G19" s="224" t="s">
        <v>59</v>
      </c>
      <c r="H19" s="316">
        <v>593555.29</v>
      </c>
      <c r="I19" s="218">
        <v>11023.5</v>
      </c>
      <c r="J19" s="317"/>
      <c r="K19" s="321">
        <f>SUM(H19:J19)</f>
        <v>604578.79</v>
      </c>
      <c r="L19" s="205">
        <v>593555.29</v>
      </c>
      <c r="M19" s="218">
        <v>11023.5</v>
      </c>
      <c r="N19" s="317"/>
      <c r="O19" s="321">
        <f>SUM(L19:N19)</f>
        <v>604578.79</v>
      </c>
      <c r="P19" s="325"/>
      <c r="Q19" s="120"/>
      <c r="R19" s="120"/>
      <c r="S19" s="120"/>
      <c r="T19" s="120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2"/>
      <c r="IT19" s="123"/>
      <c r="IU19" s="123"/>
    </row>
    <row r="20" spans="1:255" s="124" customFormat="1" ht="30" customHeight="1">
      <c r="A20" s="413"/>
      <c r="B20" s="214" t="s">
        <v>41</v>
      </c>
      <c r="C20" s="225" t="s">
        <v>145</v>
      </c>
      <c r="D20" s="391" t="s">
        <v>37</v>
      </c>
      <c r="E20" s="318" t="s">
        <v>58</v>
      </c>
      <c r="F20" s="392" t="s">
        <v>60</v>
      </c>
      <c r="G20" s="393" t="s">
        <v>59</v>
      </c>
      <c r="H20" s="319">
        <v>591572.11</v>
      </c>
      <c r="I20" s="320">
        <v>8311.64</v>
      </c>
      <c r="J20" s="320"/>
      <c r="K20" s="394">
        <f>SUM(H20:I20)</f>
        <v>599883.75</v>
      </c>
      <c r="L20" s="319">
        <v>591572.11</v>
      </c>
      <c r="M20" s="220">
        <v>8311.64</v>
      </c>
      <c r="N20" s="220"/>
      <c r="O20" s="395">
        <v>599883.75</v>
      </c>
      <c r="P20" s="327"/>
      <c r="Q20" s="120"/>
      <c r="R20" s="120"/>
      <c r="S20" s="120"/>
      <c r="T20" s="120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2"/>
      <c r="IT20" s="123"/>
      <c r="IU20" s="123"/>
    </row>
    <row r="21" spans="1:255" s="124" customFormat="1" ht="30" customHeight="1" thickBot="1">
      <c r="A21" s="413"/>
      <c r="B21" s="398" t="s">
        <v>42</v>
      </c>
      <c r="C21" s="399" t="s">
        <v>171</v>
      </c>
      <c r="D21" s="368" t="s">
        <v>37</v>
      </c>
      <c r="E21" s="368" t="s">
        <v>58</v>
      </c>
      <c r="F21" s="400" t="s">
        <v>60</v>
      </c>
      <c r="G21" s="374" t="s">
        <v>59</v>
      </c>
      <c r="H21" s="396">
        <v>591855.42</v>
      </c>
      <c r="I21" s="397">
        <v>6117.77</v>
      </c>
      <c r="J21" s="397"/>
      <c r="K21" s="370">
        <f>SUM(H21:J21)</f>
        <v>597973.1900000001</v>
      </c>
      <c r="L21" s="396">
        <v>591855.42</v>
      </c>
      <c r="M21" s="397">
        <v>6117.77</v>
      </c>
      <c r="N21" s="397"/>
      <c r="O21" s="375">
        <v>597973.1900000001</v>
      </c>
      <c r="P21" s="376"/>
      <c r="Q21" s="120"/>
      <c r="R21" s="120"/>
      <c r="S21" s="120"/>
      <c r="T21" s="120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2"/>
      <c r="IT21" s="123"/>
      <c r="IU21" s="123"/>
    </row>
    <row r="22" spans="2:18" s="33" customFormat="1" ht="24.75" customHeight="1" thickBot="1">
      <c r="B22" s="92"/>
      <c r="C22" s="92"/>
      <c r="D22" s="94" t="s">
        <v>37</v>
      </c>
      <c r="E22" s="92"/>
      <c r="F22" s="174"/>
      <c r="G22" s="93"/>
      <c r="H22" s="171"/>
      <c r="I22" s="171"/>
      <c r="J22" s="171"/>
      <c r="K22" s="171"/>
      <c r="L22" s="259">
        <f>SUM(L16:L21)</f>
        <v>3553954.1199999996</v>
      </c>
      <c r="M22" s="259">
        <f>SUM(M16:M21)</f>
        <v>71687.22000000002</v>
      </c>
      <c r="N22" s="259">
        <f>SUM(N16:N21)</f>
        <v>415.73</v>
      </c>
      <c r="O22" s="258">
        <f>SUM(O16:O21)</f>
        <v>3626057.07</v>
      </c>
      <c r="P22" s="113"/>
      <c r="Q22" s="31"/>
      <c r="R22" s="32"/>
    </row>
    <row r="23" spans="2:18" s="33" customFormat="1" ht="24.75" customHeight="1">
      <c r="B23" s="243" t="s">
        <v>35</v>
      </c>
      <c r="C23" s="268" t="s">
        <v>62</v>
      </c>
      <c r="D23" s="269" t="s">
        <v>63</v>
      </c>
      <c r="E23" s="269" t="s">
        <v>64</v>
      </c>
      <c r="F23" s="267" t="s">
        <v>65</v>
      </c>
      <c r="G23" s="270" t="s">
        <v>59</v>
      </c>
      <c r="H23" s="263">
        <v>2157258.37</v>
      </c>
      <c r="I23" s="263">
        <v>1890428.84</v>
      </c>
      <c r="J23" s="264"/>
      <c r="K23" s="263">
        <f>SUM(H23:J23)</f>
        <v>4047687.21</v>
      </c>
      <c r="L23" s="263">
        <v>2157258.37</v>
      </c>
      <c r="M23" s="263">
        <v>1890428.84</v>
      </c>
      <c r="N23" s="264"/>
      <c r="O23" s="326">
        <f>SUM(L23:N23)</f>
        <v>4047687.21</v>
      </c>
      <c r="P23" s="346"/>
      <c r="Q23" s="31"/>
      <c r="R23" s="32"/>
    </row>
    <row r="24" spans="2:18" s="33" customFormat="1" ht="24.75" customHeight="1" thickBot="1">
      <c r="B24" s="398" t="s">
        <v>38</v>
      </c>
      <c r="C24" s="379" t="s">
        <v>147</v>
      </c>
      <c r="D24" s="347" t="s">
        <v>63</v>
      </c>
      <c r="E24" s="347" t="s">
        <v>64</v>
      </c>
      <c r="F24" s="348" t="s">
        <v>65</v>
      </c>
      <c r="G24" s="349" t="s">
        <v>59</v>
      </c>
      <c r="H24" s="350">
        <v>718896.32</v>
      </c>
      <c r="I24" s="350">
        <v>248814.08</v>
      </c>
      <c r="J24" s="351"/>
      <c r="K24" s="350">
        <f>SUM(H24:J24)</f>
        <v>967710.3999999999</v>
      </c>
      <c r="L24" s="350">
        <v>718896.32</v>
      </c>
      <c r="M24" s="350">
        <v>248814.08</v>
      </c>
      <c r="N24" s="351"/>
      <c r="O24" s="352">
        <f>SUM(L24:N24)</f>
        <v>967710.3999999999</v>
      </c>
      <c r="P24" s="353"/>
      <c r="Q24" s="31"/>
      <c r="R24" s="32"/>
    </row>
    <row r="25" spans="2:18" s="33" customFormat="1" ht="24.75" customHeight="1" thickBot="1">
      <c r="B25" s="92"/>
      <c r="C25" s="92"/>
      <c r="D25" s="94" t="s">
        <v>63</v>
      </c>
      <c r="E25" s="92"/>
      <c r="F25" s="174"/>
      <c r="G25" s="93"/>
      <c r="H25" s="171"/>
      <c r="I25" s="171"/>
      <c r="J25" s="171"/>
      <c r="K25" s="171"/>
      <c r="L25" s="259">
        <f>SUM(L23:L24)</f>
        <v>2876154.69</v>
      </c>
      <c r="M25" s="259">
        <f>SUM(M23:M24)</f>
        <v>2139242.92</v>
      </c>
      <c r="N25" s="259"/>
      <c r="O25" s="260">
        <f>SUM(O23:O24)</f>
        <v>5015397.609999999</v>
      </c>
      <c r="P25" s="113"/>
      <c r="Q25" s="31"/>
      <c r="R25" s="32"/>
    </row>
    <row r="26" spans="2:20" s="43" customFormat="1" ht="24.75" customHeight="1" thickBot="1">
      <c r="B26" s="35"/>
      <c r="C26" s="39"/>
      <c r="D26" s="35" t="s">
        <v>23</v>
      </c>
      <c r="E26" s="36"/>
      <c r="F26" s="37"/>
      <c r="G26" s="25"/>
      <c r="H26" s="40"/>
      <c r="I26" s="40"/>
      <c r="J26" s="40"/>
      <c r="K26" s="254"/>
      <c r="L26" s="40">
        <f>L22+L25</f>
        <v>6430108.81</v>
      </c>
      <c r="M26" s="40">
        <f>M22+M25</f>
        <v>2210930.14</v>
      </c>
      <c r="N26" s="40">
        <f>N25+N22</f>
        <v>415.73</v>
      </c>
      <c r="O26" s="65">
        <f>O22+O25</f>
        <v>8641454.68</v>
      </c>
      <c r="P26" s="119"/>
      <c r="Q26" s="42"/>
      <c r="R26" s="38"/>
      <c r="S26" s="110"/>
      <c r="T26" s="110"/>
    </row>
    <row r="27" spans="2:18" s="33" customFormat="1" ht="24.75" customHeight="1" thickBot="1">
      <c r="B27" s="55"/>
      <c r="C27" s="59"/>
      <c r="D27" s="35" t="s">
        <v>27</v>
      </c>
      <c r="E27" s="56"/>
      <c r="F27" s="57"/>
      <c r="G27" s="58"/>
      <c r="H27" s="116"/>
      <c r="I27" s="116"/>
      <c r="J27" s="116"/>
      <c r="K27" s="117"/>
      <c r="L27" s="118"/>
      <c r="M27" s="116"/>
      <c r="N27" s="116"/>
      <c r="O27" s="117"/>
      <c r="P27" s="119"/>
      <c r="Q27" s="31"/>
      <c r="R27" s="32"/>
    </row>
    <row r="28" spans="2:18" s="33" customFormat="1" ht="30" customHeight="1">
      <c r="B28" s="243" t="s">
        <v>35</v>
      </c>
      <c r="C28" s="239" t="s">
        <v>72</v>
      </c>
      <c r="D28" s="275" t="s">
        <v>73</v>
      </c>
      <c r="E28" s="275" t="s">
        <v>58</v>
      </c>
      <c r="F28" s="276" t="s">
        <v>74</v>
      </c>
      <c r="G28" s="277" t="s">
        <v>75</v>
      </c>
      <c r="H28" s="241"/>
      <c r="I28" s="278">
        <v>865052.05</v>
      </c>
      <c r="J28" s="241"/>
      <c r="K28" s="241">
        <f>SUM(H28:J28)</f>
        <v>865052.05</v>
      </c>
      <c r="L28" s="241"/>
      <c r="M28" s="241">
        <v>6411367.87</v>
      </c>
      <c r="N28" s="241"/>
      <c r="O28" s="273">
        <f>M28</f>
        <v>6411367.87</v>
      </c>
      <c r="P28" s="299">
        <v>7.41154</v>
      </c>
      <c r="Q28" s="31"/>
      <c r="R28" s="32"/>
    </row>
    <row r="29" spans="2:18" s="33" customFormat="1" ht="30" customHeight="1">
      <c r="B29" s="244" t="s">
        <v>38</v>
      </c>
      <c r="C29" s="240" t="s">
        <v>72</v>
      </c>
      <c r="D29" s="279" t="s">
        <v>73</v>
      </c>
      <c r="E29" s="279" t="s">
        <v>58</v>
      </c>
      <c r="F29" s="280" t="s">
        <v>76</v>
      </c>
      <c r="G29" s="281" t="s">
        <v>75</v>
      </c>
      <c r="H29" s="242"/>
      <c r="I29" s="282">
        <v>761835.61</v>
      </c>
      <c r="J29" s="242"/>
      <c r="K29" s="242">
        <f aca="true" t="shared" si="0" ref="K29:K38">SUM(H29:J29)</f>
        <v>761835.61</v>
      </c>
      <c r="L29" s="242"/>
      <c r="M29" s="242">
        <v>5646375.1</v>
      </c>
      <c r="N29" s="242"/>
      <c r="O29" s="274">
        <f>M29</f>
        <v>5646375.1</v>
      </c>
      <c r="P29" s="298">
        <v>7.41154</v>
      </c>
      <c r="Q29" s="31"/>
      <c r="R29" s="32"/>
    </row>
    <row r="30" spans="2:18" s="33" customFormat="1" ht="30" customHeight="1">
      <c r="B30" s="244" t="s">
        <v>39</v>
      </c>
      <c r="C30" s="240" t="s">
        <v>72</v>
      </c>
      <c r="D30" s="279" t="s">
        <v>73</v>
      </c>
      <c r="E30" s="279" t="s">
        <v>58</v>
      </c>
      <c r="F30" s="280" t="s">
        <v>77</v>
      </c>
      <c r="G30" s="281" t="s">
        <v>75</v>
      </c>
      <c r="H30" s="242"/>
      <c r="I30" s="282">
        <v>312352.6</v>
      </c>
      <c r="J30" s="242"/>
      <c r="K30" s="242">
        <f t="shared" si="0"/>
        <v>312352.6</v>
      </c>
      <c r="L30" s="242"/>
      <c r="M30" s="242">
        <v>2315013.79</v>
      </c>
      <c r="N30" s="242"/>
      <c r="O30" s="274">
        <f>M30</f>
        <v>2315013.79</v>
      </c>
      <c r="P30" s="298">
        <v>7.41154</v>
      </c>
      <c r="Q30" s="31"/>
      <c r="R30" s="32"/>
    </row>
    <row r="31" spans="2:18" s="33" customFormat="1" ht="30" customHeight="1">
      <c r="B31" s="244" t="s">
        <v>40</v>
      </c>
      <c r="C31" s="240" t="s">
        <v>72</v>
      </c>
      <c r="D31" s="279" t="s">
        <v>73</v>
      </c>
      <c r="E31" s="279" t="s">
        <v>58</v>
      </c>
      <c r="F31" s="280" t="s">
        <v>78</v>
      </c>
      <c r="G31" s="281" t="s">
        <v>75</v>
      </c>
      <c r="H31" s="242"/>
      <c r="I31" s="282">
        <v>87861.77</v>
      </c>
      <c r="J31" s="242"/>
      <c r="K31" s="242">
        <f t="shared" si="0"/>
        <v>87861.77</v>
      </c>
      <c r="L31" s="242"/>
      <c r="M31" s="242">
        <v>651191.02</v>
      </c>
      <c r="N31" s="242"/>
      <c r="O31" s="274">
        <f>M31</f>
        <v>651191.02</v>
      </c>
      <c r="P31" s="298">
        <v>7.41154</v>
      </c>
      <c r="Q31" s="31"/>
      <c r="R31" s="32"/>
    </row>
    <row r="32" spans="2:18" s="33" customFormat="1" ht="30" customHeight="1">
      <c r="B32" s="244" t="s">
        <v>41</v>
      </c>
      <c r="C32" s="240" t="s">
        <v>79</v>
      </c>
      <c r="D32" s="279" t="s">
        <v>73</v>
      </c>
      <c r="E32" s="286" t="s">
        <v>64</v>
      </c>
      <c r="F32" s="287" t="s">
        <v>80</v>
      </c>
      <c r="G32" s="288" t="s">
        <v>59</v>
      </c>
      <c r="H32" s="242"/>
      <c r="I32" s="242"/>
      <c r="J32" s="283">
        <v>11.78</v>
      </c>
      <c r="K32" s="242">
        <f t="shared" si="0"/>
        <v>11.78</v>
      </c>
      <c r="L32" s="242"/>
      <c r="M32" s="242"/>
      <c r="N32" s="283">
        <v>11.78</v>
      </c>
      <c r="O32" s="274">
        <f>SUM(L32:N32)</f>
        <v>11.78</v>
      </c>
      <c r="P32" s="300"/>
      <c r="Q32" s="31"/>
      <c r="R32" s="32"/>
    </row>
    <row r="33" spans="2:18" s="33" customFormat="1" ht="30" customHeight="1">
      <c r="B33" s="255" t="s">
        <v>42</v>
      </c>
      <c r="C33" s="240" t="s">
        <v>81</v>
      </c>
      <c r="D33" s="279" t="s">
        <v>73</v>
      </c>
      <c r="E33" s="286" t="s">
        <v>58</v>
      </c>
      <c r="F33" s="287" t="s">
        <v>78</v>
      </c>
      <c r="G33" s="288" t="s">
        <v>75</v>
      </c>
      <c r="H33" s="284">
        <v>19083.47</v>
      </c>
      <c r="I33" s="285"/>
      <c r="J33" s="242"/>
      <c r="K33" s="242">
        <f t="shared" si="0"/>
        <v>19083.47</v>
      </c>
      <c r="L33" s="242">
        <f>H33*P33</f>
        <v>141730.2600042</v>
      </c>
      <c r="M33" s="242"/>
      <c r="N33" s="242"/>
      <c r="O33" s="274">
        <f>L33</f>
        <v>141730.2600042</v>
      </c>
      <c r="P33" s="301">
        <v>7.42686</v>
      </c>
      <c r="Q33" s="31"/>
      <c r="R33" s="32"/>
    </row>
    <row r="34" spans="2:18" s="33" customFormat="1" ht="30" customHeight="1">
      <c r="B34" s="244" t="s">
        <v>43</v>
      </c>
      <c r="C34" s="240" t="s">
        <v>146</v>
      </c>
      <c r="D34" s="279" t="s">
        <v>73</v>
      </c>
      <c r="E34" s="286" t="s">
        <v>64</v>
      </c>
      <c r="F34" s="287" t="s">
        <v>82</v>
      </c>
      <c r="G34" s="288" t="s">
        <v>83</v>
      </c>
      <c r="H34" s="284">
        <v>9772800</v>
      </c>
      <c r="I34" s="282">
        <v>1518757.89</v>
      </c>
      <c r="J34" s="242"/>
      <c r="K34" s="242">
        <f t="shared" si="0"/>
        <v>11291557.89</v>
      </c>
      <c r="L34" s="242">
        <f>H34*P34</f>
        <v>64073701.824</v>
      </c>
      <c r="M34" s="242">
        <f>I34*P34</f>
        <v>9957477.9169437</v>
      </c>
      <c r="N34" s="242"/>
      <c r="O34" s="274">
        <f>SUM(L34:N34)</f>
        <v>74031179.7409437</v>
      </c>
      <c r="P34" s="301">
        <v>6.55633</v>
      </c>
      <c r="Q34" s="31"/>
      <c r="R34" s="32"/>
    </row>
    <row r="35" spans="2:18" s="33" customFormat="1" ht="30" customHeight="1">
      <c r="B35" s="255" t="s">
        <v>44</v>
      </c>
      <c r="C35" s="240" t="s">
        <v>146</v>
      </c>
      <c r="D35" s="279" t="s">
        <v>73</v>
      </c>
      <c r="E35" s="286" t="s">
        <v>64</v>
      </c>
      <c r="F35" s="287" t="s">
        <v>84</v>
      </c>
      <c r="G35" s="288" t="s">
        <v>83</v>
      </c>
      <c r="H35" s="284">
        <v>9772800</v>
      </c>
      <c r="I35" s="282">
        <v>1347824.76</v>
      </c>
      <c r="J35" s="242"/>
      <c r="K35" s="242">
        <f t="shared" si="0"/>
        <v>11120624.76</v>
      </c>
      <c r="L35" s="242">
        <f>H35*P35</f>
        <v>64073701.824</v>
      </c>
      <c r="M35" s="242">
        <f>I35*P35</f>
        <v>8836783.9087308</v>
      </c>
      <c r="N35" s="242"/>
      <c r="O35" s="274">
        <f>SUM(L35:N35)</f>
        <v>72910485.7327308</v>
      </c>
      <c r="P35" s="301">
        <v>6.55633</v>
      </c>
      <c r="Q35" s="31"/>
      <c r="R35" s="32"/>
    </row>
    <row r="36" spans="2:18" s="33" customFormat="1" ht="30" customHeight="1">
      <c r="B36" s="244" t="s">
        <v>45</v>
      </c>
      <c r="C36" s="240" t="s">
        <v>146</v>
      </c>
      <c r="D36" s="279" t="s">
        <v>73</v>
      </c>
      <c r="E36" s="286" t="s">
        <v>64</v>
      </c>
      <c r="F36" s="287" t="s">
        <v>85</v>
      </c>
      <c r="G36" s="288" t="s">
        <v>83</v>
      </c>
      <c r="H36" s="284">
        <v>4886400</v>
      </c>
      <c r="I36" s="282">
        <v>899456.83</v>
      </c>
      <c r="J36" s="242"/>
      <c r="K36" s="242">
        <f t="shared" si="0"/>
        <v>5785856.83</v>
      </c>
      <c r="L36" s="242">
        <f>H36*P36</f>
        <v>32036850.912</v>
      </c>
      <c r="M36" s="242">
        <f>I36*P36</f>
        <v>5897135.798233899</v>
      </c>
      <c r="N36" s="242"/>
      <c r="O36" s="274">
        <f>SUM(L36:N36)</f>
        <v>37933986.7102339</v>
      </c>
      <c r="P36" s="301">
        <v>6.55633</v>
      </c>
      <c r="Q36" s="31"/>
      <c r="R36" s="32"/>
    </row>
    <row r="37" spans="2:18" s="33" customFormat="1" ht="30" customHeight="1">
      <c r="B37" s="244" t="s">
        <v>46</v>
      </c>
      <c r="C37" s="240" t="s">
        <v>146</v>
      </c>
      <c r="D37" s="279" t="s">
        <v>73</v>
      </c>
      <c r="E37" s="286" t="s">
        <v>64</v>
      </c>
      <c r="F37" s="287" t="s">
        <v>86</v>
      </c>
      <c r="G37" s="288" t="s">
        <v>75</v>
      </c>
      <c r="H37" s="284">
        <v>2961280</v>
      </c>
      <c r="I37" s="282">
        <v>280875.37</v>
      </c>
      <c r="J37" s="242"/>
      <c r="K37" s="242">
        <f t="shared" si="0"/>
        <v>3242155.37</v>
      </c>
      <c r="L37" s="242">
        <f>H37*P37</f>
        <v>22014807.0016</v>
      </c>
      <c r="M37" s="242">
        <f>I37*P37</f>
        <v>2088089.2931614</v>
      </c>
      <c r="N37" s="242"/>
      <c r="O37" s="274">
        <f>SUM(L37:N37)</f>
        <v>24102896.2947614</v>
      </c>
      <c r="P37" s="301">
        <v>7.43422</v>
      </c>
      <c r="Q37" s="31"/>
      <c r="R37" s="32"/>
    </row>
    <row r="38" spans="2:19" s="33" customFormat="1" ht="30" customHeight="1">
      <c r="B38" s="214" t="s">
        <v>47</v>
      </c>
      <c r="C38" s="381" t="s">
        <v>87</v>
      </c>
      <c r="D38" s="342" t="s">
        <v>73</v>
      </c>
      <c r="E38" s="331" t="s">
        <v>64</v>
      </c>
      <c r="F38" s="382" t="s">
        <v>82</v>
      </c>
      <c r="G38" s="333" t="s">
        <v>83</v>
      </c>
      <c r="H38" s="338"/>
      <c r="I38" s="338"/>
      <c r="J38" s="341">
        <v>14</v>
      </c>
      <c r="K38" s="338">
        <f t="shared" si="0"/>
        <v>14</v>
      </c>
      <c r="L38" s="338"/>
      <c r="M38" s="338"/>
      <c r="N38" s="338">
        <v>90.86</v>
      </c>
      <c r="O38" s="383">
        <f>N38</f>
        <v>90.86</v>
      </c>
      <c r="P38" s="298">
        <v>6.49034</v>
      </c>
      <c r="Q38" s="31"/>
      <c r="R38" s="32"/>
      <c r="S38" s="32"/>
    </row>
    <row r="39" spans="2:19" s="33" customFormat="1" ht="30" customHeight="1">
      <c r="B39" s="203" t="s">
        <v>48</v>
      </c>
      <c r="C39" s="381" t="s">
        <v>87</v>
      </c>
      <c r="D39" s="342" t="s">
        <v>73</v>
      </c>
      <c r="E39" s="331" t="s">
        <v>64</v>
      </c>
      <c r="F39" s="382" t="s">
        <v>84</v>
      </c>
      <c r="G39" s="333" t="s">
        <v>83</v>
      </c>
      <c r="H39" s="338"/>
      <c r="I39" s="338"/>
      <c r="J39" s="341">
        <v>14</v>
      </c>
      <c r="K39" s="338">
        <f>SUM(H39:J39)</f>
        <v>14</v>
      </c>
      <c r="L39" s="338"/>
      <c r="M39" s="338"/>
      <c r="N39" s="338">
        <v>90.86</v>
      </c>
      <c r="O39" s="383">
        <f>N39</f>
        <v>90.86</v>
      </c>
      <c r="P39" s="298">
        <v>6.49034</v>
      </c>
      <c r="Q39" s="31"/>
      <c r="R39" s="32"/>
      <c r="S39" s="32"/>
    </row>
    <row r="40" spans="2:19" s="33" customFormat="1" ht="30" customHeight="1">
      <c r="B40" s="203" t="s">
        <v>49</v>
      </c>
      <c r="C40" s="381" t="s">
        <v>87</v>
      </c>
      <c r="D40" s="342" t="s">
        <v>73</v>
      </c>
      <c r="E40" s="331" t="s">
        <v>64</v>
      </c>
      <c r="F40" s="382" t="s">
        <v>85</v>
      </c>
      <c r="G40" s="333" t="s">
        <v>83</v>
      </c>
      <c r="H40" s="338"/>
      <c r="I40" s="338"/>
      <c r="J40" s="341">
        <v>14</v>
      </c>
      <c r="K40" s="338">
        <f>SUM(H40:J40)</f>
        <v>14</v>
      </c>
      <c r="L40" s="338"/>
      <c r="M40" s="338"/>
      <c r="N40" s="338">
        <v>90.86</v>
      </c>
      <c r="O40" s="383">
        <f>N40</f>
        <v>90.86</v>
      </c>
      <c r="P40" s="298">
        <v>6.49034</v>
      </c>
      <c r="Q40" s="31"/>
      <c r="R40" s="32"/>
      <c r="S40" s="32"/>
    </row>
    <row r="41" spans="2:18" s="33" customFormat="1" ht="30" customHeight="1">
      <c r="B41" s="255" t="s">
        <v>50</v>
      </c>
      <c r="C41" s="289" t="s">
        <v>88</v>
      </c>
      <c r="D41" s="290" t="s">
        <v>73</v>
      </c>
      <c r="E41" s="290" t="s">
        <v>58</v>
      </c>
      <c r="F41" s="291" t="s">
        <v>89</v>
      </c>
      <c r="G41" s="292" t="s">
        <v>75</v>
      </c>
      <c r="H41" s="242">
        <v>4636000</v>
      </c>
      <c r="I41" s="242"/>
      <c r="J41" s="242">
        <v>139080</v>
      </c>
      <c r="K41" s="242">
        <f aca="true" t="shared" si="1" ref="K41:K46">SUM(H41:J41)</f>
        <v>4775080</v>
      </c>
      <c r="L41" s="242">
        <f>H41*P41</f>
        <v>34352389.12</v>
      </c>
      <c r="M41" s="242"/>
      <c r="N41" s="242">
        <f>J41*P41</f>
        <v>1030571.6736</v>
      </c>
      <c r="O41" s="274">
        <f>SUM(L41:N41)</f>
        <v>35382960.7936</v>
      </c>
      <c r="P41" s="298">
        <v>7.40992</v>
      </c>
      <c r="Q41" s="31"/>
      <c r="R41" s="344"/>
    </row>
    <row r="42" spans="2:18" s="33" customFormat="1" ht="30" customHeight="1">
      <c r="B42" s="244" t="s">
        <v>51</v>
      </c>
      <c r="C42" s="289" t="s">
        <v>90</v>
      </c>
      <c r="D42" s="290" t="s">
        <v>73</v>
      </c>
      <c r="E42" s="290" t="s">
        <v>64</v>
      </c>
      <c r="F42" s="291" t="s">
        <v>91</v>
      </c>
      <c r="G42" s="292" t="s">
        <v>75</v>
      </c>
      <c r="H42" s="242">
        <v>18544000</v>
      </c>
      <c r="I42" s="242"/>
      <c r="J42" s="242"/>
      <c r="K42" s="242">
        <f t="shared" si="1"/>
        <v>18544000</v>
      </c>
      <c r="L42" s="242">
        <f>H42*P42</f>
        <v>137289762.24</v>
      </c>
      <c r="M42" s="242"/>
      <c r="N42" s="242"/>
      <c r="O42" s="274">
        <v>137289762.24</v>
      </c>
      <c r="P42" s="298">
        <v>7.40346</v>
      </c>
      <c r="Q42" s="31"/>
      <c r="R42" s="32"/>
    </row>
    <row r="43" spans="2:18" s="33" customFormat="1" ht="30" customHeight="1">
      <c r="B43" s="244" t="s">
        <v>52</v>
      </c>
      <c r="C43" s="289" t="s">
        <v>92</v>
      </c>
      <c r="D43" s="290" t="s">
        <v>93</v>
      </c>
      <c r="E43" s="290" t="s">
        <v>94</v>
      </c>
      <c r="F43" s="291" t="s">
        <v>95</v>
      </c>
      <c r="G43" s="292" t="s">
        <v>83</v>
      </c>
      <c r="H43" s="242"/>
      <c r="I43" s="242">
        <v>92200.1</v>
      </c>
      <c r="J43" s="242">
        <v>3076372.74</v>
      </c>
      <c r="K43" s="242">
        <f t="shared" si="1"/>
        <v>3168572.8400000003</v>
      </c>
      <c r="L43" s="242"/>
      <c r="M43" s="242">
        <f>I43*P43</f>
        <v>602745.245736</v>
      </c>
      <c r="N43" s="242">
        <f>J43*P43</f>
        <v>20111356.0955664</v>
      </c>
      <c r="O43" s="274">
        <f>K43*P43</f>
        <v>20714101.341302402</v>
      </c>
      <c r="P43" s="298">
        <v>6.53736</v>
      </c>
      <c r="Q43" s="31"/>
      <c r="R43" s="32"/>
    </row>
    <row r="44" spans="2:18" s="33" customFormat="1" ht="30" customHeight="1">
      <c r="B44" s="255" t="s">
        <v>53</v>
      </c>
      <c r="C44" s="289" t="s">
        <v>96</v>
      </c>
      <c r="D44" s="290" t="s">
        <v>73</v>
      </c>
      <c r="E44" s="290" t="s">
        <v>97</v>
      </c>
      <c r="F44" s="291" t="s">
        <v>98</v>
      </c>
      <c r="G44" s="292" t="s">
        <v>59</v>
      </c>
      <c r="H44" s="242"/>
      <c r="I44" s="242"/>
      <c r="J44" s="242">
        <v>31033.86</v>
      </c>
      <c r="K44" s="242">
        <f t="shared" si="1"/>
        <v>31033.86</v>
      </c>
      <c r="L44" s="242"/>
      <c r="M44" s="242"/>
      <c r="N44" s="242">
        <v>31033.86</v>
      </c>
      <c r="O44" s="274">
        <f>SUM(L44:N44)</f>
        <v>31033.86</v>
      </c>
      <c r="P44" s="293"/>
      <c r="Q44" s="31"/>
      <c r="R44" s="32"/>
    </row>
    <row r="45" spans="2:18" s="33" customFormat="1" ht="30" customHeight="1">
      <c r="B45" s="244" t="s">
        <v>54</v>
      </c>
      <c r="C45" s="289" t="s">
        <v>96</v>
      </c>
      <c r="D45" s="290" t="s">
        <v>73</v>
      </c>
      <c r="E45" s="290" t="s">
        <v>97</v>
      </c>
      <c r="F45" s="291" t="s">
        <v>99</v>
      </c>
      <c r="G45" s="292" t="s">
        <v>59</v>
      </c>
      <c r="H45" s="242"/>
      <c r="I45" s="242"/>
      <c r="J45" s="242">
        <v>7184.29</v>
      </c>
      <c r="K45" s="242">
        <f t="shared" si="1"/>
        <v>7184.29</v>
      </c>
      <c r="L45" s="242"/>
      <c r="M45" s="242"/>
      <c r="N45" s="242">
        <v>7184.29</v>
      </c>
      <c r="O45" s="274">
        <f>SUM(L45:N45)</f>
        <v>7184.29</v>
      </c>
      <c r="P45" s="293"/>
      <c r="Q45" s="31"/>
      <c r="R45" s="32"/>
    </row>
    <row r="46" spans="2:18" s="33" customFormat="1" ht="30" customHeight="1">
      <c r="B46" s="244" t="s">
        <v>55</v>
      </c>
      <c r="C46" s="240" t="s">
        <v>100</v>
      </c>
      <c r="D46" s="279" t="s">
        <v>73</v>
      </c>
      <c r="E46" s="294" t="s">
        <v>97</v>
      </c>
      <c r="F46" s="295" t="s">
        <v>101</v>
      </c>
      <c r="G46" s="296" t="s">
        <v>59</v>
      </c>
      <c r="H46" s="242"/>
      <c r="I46" s="242"/>
      <c r="J46" s="242">
        <v>227594.5</v>
      </c>
      <c r="K46" s="242">
        <f t="shared" si="1"/>
        <v>227594.5</v>
      </c>
      <c r="L46" s="242"/>
      <c r="M46" s="242"/>
      <c r="N46" s="242">
        <v>227594.5</v>
      </c>
      <c r="O46" s="274">
        <f aca="true" t="shared" si="2" ref="O46:O54">SUM(L46:N46)</f>
        <v>227594.5</v>
      </c>
      <c r="P46" s="293"/>
      <c r="Q46" s="31"/>
      <c r="R46" s="32"/>
    </row>
    <row r="47" spans="2:18" s="33" customFormat="1" ht="30" customHeight="1">
      <c r="B47" s="255" t="s">
        <v>56</v>
      </c>
      <c r="C47" s="240" t="s">
        <v>100</v>
      </c>
      <c r="D47" s="279" t="s">
        <v>73</v>
      </c>
      <c r="E47" s="294" t="s">
        <v>97</v>
      </c>
      <c r="F47" s="295" t="s">
        <v>102</v>
      </c>
      <c r="G47" s="296" t="s">
        <v>59</v>
      </c>
      <c r="H47" s="242"/>
      <c r="I47" s="242"/>
      <c r="J47" s="242">
        <v>438949.54</v>
      </c>
      <c r="K47" s="242">
        <f aca="true" t="shared" si="3" ref="K47:K54">SUM(H47:J47)</f>
        <v>438949.54</v>
      </c>
      <c r="L47" s="242"/>
      <c r="M47" s="242"/>
      <c r="N47" s="242">
        <v>438949.54</v>
      </c>
      <c r="O47" s="274">
        <f t="shared" si="2"/>
        <v>438949.54</v>
      </c>
      <c r="P47" s="293"/>
      <c r="Q47" s="31"/>
      <c r="R47" s="32"/>
    </row>
    <row r="48" spans="2:18" s="33" customFormat="1" ht="30" customHeight="1">
      <c r="B48" s="244" t="s">
        <v>67</v>
      </c>
      <c r="C48" s="240" t="s">
        <v>100</v>
      </c>
      <c r="D48" s="279" t="s">
        <v>73</v>
      </c>
      <c r="E48" s="294" t="s">
        <v>97</v>
      </c>
      <c r="F48" s="295" t="s">
        <v>103</v>
      </c>
      <c r="G48" s="296" t="s">
        <v>59</v>
      </c>
      <c r="H48" s="242"/>
      <c r="I48" s="242"/>
      <c r="J48" s="242">
        <v>443552.79</v>
      </c>
      <c r="K48" s="242">
        <f t="shared" si="3"/>
        <v>443552.79</v>
      </c>
      <c r="L48" s="242"/>
      <c r="M48" s="242"/>
      <c r="N48" s="242">
        <v>443552.79</v>
      </c>
      <c r="O48" s="274">
        <f t="shared" si="2"/>
        <v>443552.79</v>
      </c>
      <c r="P48" s="293"/>
      <c r="Q48" s="31"/>
      <c r="R48" s="32"/>
    </row>
    <row r="49" spans="2:18" s="33" customFormat="1" ht="30" customHeight="1">
      <c r="B49" s="244" t="s">
        <v>68</v>
      </c>
      <c r="C49" s="240" t="s">
        <v>100</v>
      </c>
      <c r="D49" s="279" t="s">
        <v>73</v>
      </c>
      <c r="E49" s="294" t="s">
        <v>97</v>
      </c>
      <c r="F49" s="295" t="s">
        <v>104</v>
      </c>
      <c r="G49" s="296" t="s">
        <v>59</v>
      </c>
      <c r="H49" s="242"/>
      <c r="I49" s="242"/>
      <c r="J49" s="242">
        <v>142350.35</v>
      </c>
      <c r="K49" s="242">
        <f t="shared" si="3"/>
        <v>142350.35</v>
      </c>
      <c r="L49" s="242"/>
      <c r="M49" s="242"/>
      <c r="N49" s="242">
        <v>142350.35</v>
      </c>
      <c r="O49" s="274">
        <f t="shared" si="2"/>
        <v>142350.35</v>
      </c>
      <c r="P49" s="293"/>
      <c r="Q49" s="31"/>
      <c r="R49" s="32"/>
    </row>
    <row r="50" spans="2:18" s="33" customFormat="1" ht="30" customHeight="1">
      <c r="B50" s="255" t="s">
        <v>69</v>
      </c>
      <c r="C50" s="240" t="s">
        <v>100</v>
      </c>
      <c r="D50" s="279" t="s">
        <v>73</v>
      </c>
      <c r="E50" s="294" t="s">
        <v>97</v>
      </c>
      <c r="F50" s="295" t="s">
        <v>101</v>
      </c>
      <c r="G50" s="296" t="s">
        <v>83</v>
      </c>
      <c r="H50" s="297">
        <v>1221600</v>
      </c>
      <c r="I50" s="261">
        <v>224864.21</v>
      </c>
      <c r="J50" s="242"/>
      <c r="K50" s="242">
        <f t="shared" si="3"/>
        <v>1446464.21</v>
      </c>
      <c r="L50" s="297">
        <f>H50*P50</f>
        <v>7953996.408</v>
      </c>
      <c r="M50" s="261">
        <f>I50*P50</f>
        <v>1464120.1036573</v>
      </c>
      <c r="N50" s="242"/>
      <c r="O50" s="274">
        <f t="shared" si="2"/>
        <v>9418116.5116573</v>
      </c>
      <c r="P50" s="298">
        <v>6.51113</v>
      </c>
      <c r="Q50" s="31"/>
      <c r="R50" s="32"/>
    </row>
    <row r="51" spans="1:18" s="33" customFormat="1" ht="30" customHeight="1">
      <c r="A51" s="413">
        <v>383</v>
      </c>
      <c r="B51" s="244" t="s">
        <v>70</v>
      </c>
      <c r="C51" s="240" t="s">
        <v>100</v>
      </c>
      <c r="D51" s="279" t="s">
        <v>73</v>
      </c>
      <c r="E51" s="294" t="s">
        <v>97</v>
      </c>
      <c r="F51" s="295" t="s">
        <v>102</v>
      </c>
      <c r="G51" s="296" t="s">
        <v>83</v>
      </c>
      <c r="H51" s="297">
        <v>2443200</v>
      </c>
      <c r="I51" s="261">
        <v>336956.18</v>
      </c>
      <c r="J51" s="242"/>
      <c r="K51" s="242">
        <f t="shared" si="3"/>
        <v>2780156.18</v>
      </c>
      <c r="L51" s="297">
        <f>H51*P51</f>
        <v>15907992.816</v>
      </c>
      <c r="M51" s="261">
        <f>I51*P51</f>
        <v>2193965.4922833997</v>
      </c>
      <c r="N51" s="242"/>
      <c r="O51" s="274">
        <f t="shared" si="2"/>
        <v>18101958.3082834</v>
      </c>
      <c r="P51" s="298">
        <v>6.51113</v>
      </c>
      <c r="Q51" s="31"/>
      <c r="R51" s="32"/>
    </row>
    <row r="52" spans="1:18" s="33" customFormat="1" ht="30" customHeight="1">
      <c r="A52" s="413"/>
      <c r="B52" s="244" t="s">
        <v>71</v>
      </c>
      <c r="C52" s="240" t="s">
        <v>100</v>
      </c>
      <c r="D52" s="279" t="s">
        <v>73</v>
      </c>
      <c r="E52" s="294" t="s">
        <v>97</v>
      </c>
      <c r="F52" s="295" t="s">
        <v>103</v>
      </c>
      <c r="G52" s="296" t="s">
        <v>83</v>
      </c>
      <c r="H52" s="297">
        <v>2443200</v>
      </c>
      <c r="I52" s="261">
        <v>379689.47</v>
      </c>
      <c r="J52" s="242"/>
      <c r="K52" s="242">
        <f t="shared" si="3"/>
        <v>2822889.4699999997</v>
      </c>
      <c r="L52" s="297">
        <f>H52*P52</f>
        <v>15907992.816</v>
      </c>
      <c r="M52" s="261">
        <f>I52*P52</f>
        <v>2472207.4988010996</v>
      </c>
      <c r="N52" s="242"/>
      <c r="O52" s="274">
        <f t="shared" si="2"/>
        <v>18380200.3148011</v>
      </c>
      <c r="P52" s="298">
        <v>6.51113</v>
      </c>
      <c r="Q52" s="31"/>
      <c r="R52" s="32"/>
    </row>
    <row r="53" spans="1:18" s="33" customFormat="1" ht="30" customHeight="1">
      <c r="A53" s="413"/>
      <c r="B53" s="255" t="s">
        <v>106</v>
      </c>
      <c r="C53" s="240" t="s">
        <v>100</v>
      </c>
      <c r="D53" s="279" t="s">
        <v>73</v>
      </c>
      <c r="E53" s="294" t="s">
        <v>97</v>
      </c>
      <c r="F53" s="295" t="s">
        <v>105</v>
      </c>
      <c r="G53" s="296" t="s">
        <v>75</v>
      </c>
      <c r="H53" s="297">
        <v>14000000</v>
      </c>
      <c r="I53" s="261">
        <v>285950</v>
      </c>
      <c r="J53" s="242"/>
      <c r="K53" s="242">
        <f t="shared" si="3"/>
        <v>14285950</v>
      </c>
      <c r="L53" s="297">
        <f>H53*P53</f>
        <v>103917660</v>
      </c>
      <c r="M53" s="261">
        <f>I53*P53</f>
        <v>2122518.2055</v>
      </c>
      <c r="N53" s="242"/>
      <c r="O53" s="274">
        <f t="shared" si="2"/>
        <v>106040178.2055</v>
      </c>
      <c r="P53" s="298">
        <v>7.42269</v>
      </c>
      <c r="Q53" s="31"/>
      <c r="R53" s="32"/>
    </row>
    <row r="54" spans="1:18" s="33" customFormat="1" ht="30" customHeight="1">
      <c r="A54" s="413"/>
      <c r="B54" s="244" t="s">
        <v>107</v>
      </c>
      <c r="C54" s="305" t="s">
        <v>100</v>
      </c>
      <c r="D54" s="306" t="s">
        <v>73</v>
      </c>
      <c r="E54" s="307" t="s">
        <v>97</v>
      </c>
      <c r="F54" s="308" t="s">
        <v>104</v>
      </c>
      <c r="G54" s="309" t="s">
        <v>75</v>
      </c>
      <c r="H54" s="310">
        <v>740320</v>
      </c>
      <c r="I54" s="311">
        <v>70218.84</v>
      </c>
      <c r="J54" s="312"/>
      <c r="K54" s="312">
        <f t="shared" si="3"/>
        <v>810538.84</v>
      </c>
      <c r="L54" s="310">
        <f>H54*P54</f>
        <v>5495165.8608</v>
      </c>
      <c r="M54" s="311">
        <f>I54*P54</f>
        <v>521212.68147959997</v>
      </c>
      <c r="N54" s="312"/>
      <c r="O54" s="313">
        <f t="shared" si="2"/>
        <v>6016378.5422796</v>
      </c>
      <c r="P54" s="314">
        <v>7.42269</v>
      </c>
      <c r="Q54" s="31"/>
      <c r="R54" s="32"/>
    </row>
    <row r="55" spans="1:18" s="33" customFormat="1" ht="30" customHeight="1">
      <c r="A55" s="413"/>
      <c r="B55" s="244" t="s">
        <v>111</v>
      </c>
      <c r="C55" s="240" t="s">
        <v>108</v>
      </c>
      <c r="D55" s="279" t="s">
        <v>73</v>
      </c>
      <c r="E55" s="294" t="s">
        <v>109</v>
      </c>
      <c r="F55" s="295" t="s">
        <v>110</v>
      </c>
      <c r="G55" s="296" t="s">
        <v>59</v>
      </c>
      <c r="H55" s="297"/>
      <c r="I55" s="261">
        <v>902170.15</v>
      </c>
      <c r="J55" s="304"/>
      <c r="K55" s="242">
        <f>SUM(H55:J55)</f>
        <v>902170.15</v>
      </c>
      <c r="L55" s="297"/>
      <c r="M55" s="261">
        <v>902170.15</v>
      </c>
      <c r="N55" s="304"/>
      <c r="O55" s="274">
        <f>SUM(L55:N55)</f>
        <v>902170.15</v>
      </c>
      <c r="P55" s="298"/>
      <c r="Q55" s="31"/>
      <c r="R55" s="32"/>
    </row>
    <row r="56" spans="1:19" s="33" customFormat="1" ht="30" customHeight="1">
      <c r="A56" s="413"/>
      <c r="B56" s="255" t="s">
        <v>115</v>
      </c>
      <c r="C56" s="305" t="s">
        <v>108</v>
      </c>
      <c r="D56" s="306" t="s">
        <v>93</v>
      </c>
      <c r="E56" s="307" t="s">
        <v>94</v>
      </c>
      <c r="F56" s="308" t="s">
        <v>95</v>
      </c>
      <c r="G56" s="309" t="s">
        <v>59</v>
      </c>
      <c r="H56" s="310"/>
      <c r="I56" s="311"/>
      <c r="J56" s="315">
        <v>1892043.42</v>
      </c>
      <c r="K56" s="312">
        <f>SUM(H56:J56)</f>
        <v>1892043.42</v>
      </c>
      <c r="L56" s="310"/>
      <c r="M56" s="311"/>
      <c r="N56" s="315">
        <v>1892043.42</v>
      </c>
      <c r="O56" s="313">
        <f>SUM(L56:N56)</f>
        <v>1892043.42</v>
      </c>
      <c r="P56" s="314"/>
      <c r="Q56" s="31"/>
      <c r="R56" s="32"/>
      <c r="S56" s="32"/>
    </row>
    <row r="57" spans="1:18" s="33" customFormat="1" ht="30" customHeight="1">
      <c r="A57" s="413"/>
      <c r="B57" s="244" t="s">
        <v>119</v>
      </c>
      <c r="C57" s="305" t="s">
        <v>112</v>
      </c>
      <c r="D57" s="306" t="s">
        <v>73</v>
      </c>
      <c r="E57" s="307" t="s">
        <v>124</v>
      </c>
      <c r="F57" s="308" t="s">
        <v>113</v>
      </c>
      <c r="G57" s="309" t="s">
        <v>75</v>
      </c>
      <c r="H57" s="310"/>
      <c r="I57" s="311"/>
      <c r="J57" s="315">
        <v>1066857.62</v>
      </c>
      <c r="K57" s="312">
        <f>J57</f>
        <v>1066857.62</v>
      </c>
      <c r="L57" s="310"/>
      <c r="M57" s="311"/>
      <c r="N57" s="315">
        <v>7930240.74</v>
      </c>
      <c r="O57" s="313">
        <f>N57</f>
        <v>7930240.74</v>
      </c>
      <c r="P57" s="314">
        <v>7.43327</v>
      </c>
      <c r="Q57" s="31"/>
      <c r="R57" s="32"/>
    </row>
    <row r="58" spans="1:18" s="33" customFormat="1" ht="30" customHeight="1">
      <c r="A58" s="413"/>
      <c r="B58" s="244" t="s">
        <v>120</v>
      </c>
      <c r="C58" s="240" t="s">
        <v>116</v>
      </c>
      <c r="D58" s="342" t="s">
        <v>73</v>
      </c>
      <c r="E58" s="331" t="s">
        <v>58</v>
      </c>
      <c r="F58" s="362" t="s">
        <v>117</v>
      </c>
      <c r="G58" s="333" t="s">
        <v>75</v>
      </c>
      <c r="H58" s="334">
        <v>6710391.2</v>
      </c>
      <c r="I58" s="335"/>
      <c r="J58" s="338">
        <v>201311.73</v>
      </c>
      <c r="K58" s="242">
        <f>SUM(H58:J58)</f>
        <v>6911702.930000001</v>
      </c>
      <c r="L58" s="334">
        <f>H58*P58</f>
        <v>49867399.851944</v>
      </c>
      <c r="M58" s="335"/>
      <c r="N58" s="338">
        <f>J58*P58</f>
        <v>1496021.9509701002</v>
      </c>
      <c r="O58" s="328">
        <f>SUM(L58:N58)</f>
        <v>51363421.8029141</v>
      </c>
      <c r="P58" s="298">
        <v>7.43137</v>
      </c>
      <c r="Q58" s="31"/>
      <c r="R58" s="344"/>
    </row>
    <row r="59" spans="1:18" s="33" customFormat="1" ht="30" customHeight="1">
      <c r="A59" s="413"/>
      <c r="B59" s="244" t="s">
        <v>121</v>
      </c>
      <c r="C59" s="240" t="s">
        <v>116</v>
      </c>
      <c r="D59" s="342" t="s">
        <v>73</v>
      </c>
      <c r="E59" s="331" t="s">
        <v>58</v>
      </c>
      <c r="F59" s="362" t="s">
        <v>165</v>
      </c>
      <c r="G59" s="333" t="s">
        <v>75</v>
      </c>
      <c r="H59" s="334">
        <v>999038</v>
      </c>
      <c r="I59" s="335"/>
      <c r="J59" s="338">
        <v>29971.15</v>
      </c>
      <c r="K59" s="242">
        <f>SUM(H59:J59)</f>
        <v>1029009.15</v>
      </c>
      <c r="L59" s="334">
        <f>H59*P59</f>
        <v>7424221.02206</v>
      </c>
      <c r="M59" s="335"/>
      <c r="N59" s="338">
        <f>J59*P59</f>
        <v>222726.7049755</v>
      </c>
      <c r="O59" s="328">
        <f>SUM(L59:N59)</f>
        <v>7646947.7270355</v>
      </c>
      <c r="P59" s="298">
        <v>7.43137</v>
      </c>
      <c r="Q59" s="31"/>
      <c r="R59" s="344"/>
    </row>
    <row r="60" spans="2:18" s="33" customFormat="1" ht="30" customHeight="1">
      <c r="B60" s="244" t="s">
        <v>122</v>
      </c>
      <c r="C60" s="329" t="s">
        <v>123</v>
      </c>
      <c r="D60" s="279" t="s">
        <v>73</v>
      </c>
      <c r="E60" s="294" t="s">
        <v>97</v>
      </c>
      <c r="F60" s="295" t="s">
        <v>101</v>
      </c>
      <c r="G60" s="296" t="s">
        <v>59</v>
      </c>
      <c r="H60" s="297"/>
      <c r="I60" s="261"/>
      <c r="J60" s="304">
        <v>9072.59</v>
      </c>
      <c r="K60" s="242">
        <v>9072.59</v>
      </c>
      <c r="L60" s="297"/>
      <c r="M60" s="261"/>
      <c r="N60" s="304">
        <v>9072.59</v>
      </c>
      <c r="O60" s="274">
        <v>9072.59</v>
      </c>
      <c r="P60" s="298"/>
      <c r="Q60" s="31"/>
      <c r="R60" s="32"/>
    </row>
    <row r="61" spans="2:18" s="33" customFormat="1" ht="30" customHeight="1">
      <c r="B61" s="244" t="s">
        <v>126</v>
      </c>
      <c r="C61" s="329" t="s">
        <v>123</v>
      </c>
      <c r="D61" s="279" t="s">
        <v>73</v>
      </c>
      <c r="E61" s="294" t="s">
        <v>97</v>
      </c>
      <c r="F61" s="295" t="s">
        <v>102</v>
      </c>
      <c r="G61" s="296" t="s">
        <v>59</v>
      </c>
      <c r="H61" s="297"/>
      <c r="I61" s="261"/>
      <c r="J61" s="304">
        <v>17842.68</v>
      </c>
      <c r="K61" s="242">
        <v>17842.68</v>
      </c>
      <c r="L61" s="297"/>
      <c r="M61" s="261"/>
      <c r="N61" s="304">
        <v>17842.68</v>
      </c>
      <c r="O61" s="274">
        <v>17842.68</v>
      </c>
      <c r="P61" s="298"/>
      <c r="Q61" s="31"/>
      <c r="R61" s="32"/>
    </row>
    <row r="62" spans="2:18" s="33" customFormat="1" ht="30" customHeight="1">
      <c r="B62" s="244" t="s">
        <v>127</v>
      </c>
      <c r="C62" s="329" t="s">
        <v>123</v>
      </c>
      <c r="D62" s="279" t="s">
        <v>73</v>
      </c>
      <c r="E62" s="294" t="s">
        <v>97</v>
      </c>
      <c r="F62" s="295" t="s">
        <v>103</v>
      </c>
      <c r="G62" s="296" t="s">
        <v>59</v>
      </c>
      <c r="H62" s="297"/>
      <c r="I62" s="261"/>
      <c r="J62" s="304">
        <v>17540.18</v>
      </c>
      <c r="K62" s="242">
        <v>17540.18</v>
      </c>
      <c r="L62" s="297"/>
      <c r="M62" s="261"/>
      <c r="N62" s="304">
        <v>17540.18</v>
      </c>
      <c r="O62" s="274">
        <v>17540.18</v>
      </c>
      <c r="P62" s="298"/>
      <c r="Q62" s="31"/>
      <c r="R62" s="32"/>
    </row>
    <row r="63" spans="2:19" s="33" customFormat="1" ht="30" customHeight="1">
      <c r="B63" s="244" t="s">
        <v>128</v>
      </c>
      <c r="C63" s="329" t="s">
        <v>123</v>
      </c>
      <c r="D63" s="279" t="s">
        <v>73</v>
      </c>
      <c r="E63" s="294" t="s">
        <v>97</v>
      </c>
      <c r="F63" s="295" t="s">
        <v>104</v>
      </c>
      <c r="G63" s="296" t="s">
        <v>59</v>
      </c>
      <c r="H63" s="297"/>
      <c r="I63" s="261"/>
      <c r="J63" s="304">
        <v>5598.52</v>
      </c>
      <c r="K63" s="242">
        <v>5598.52</v>
      </c>
      <c r="L63" s="297"/>
      <c r="M63" s="261"/>
      <c r="N63" s="304">
        <v>5598.52</v>
      </c>
      <c r="O63" s="274">
        <v>5598.52</v>
      </c>
      <c r="P63" s="298"/>
      <c r="Q63" s="31"/>
      <c r="R63" s="32"/>
      <c r="S63" s="32"/>
    </row>
    <row r="64" spans="2:18" s="33" customFormat="1" ht="30" customHeight="1">
      <c r="B64" s="244" t="s">
        <v>129</v>
      </c>
      <c r="C64" s="330" t="s">
        <v>135</v>
      </c>
      <c r="D64" s="342" t="s">
        <v>73</v>
      </c>
      <c r="E64" s="331" t="s">
        <v>109</v>
      </c>
      <c r="F64" s="332" t="s">
        <v>110</v>
      </c>
      <c r="G64" s="333" t="s">
        <v>59</v>
      </c>
      <c r="H64" s="334">
        <v>93689007.2</v>
      </c>
      <c r="I64" s="335">
        <v>611189.3</v>
      </c>
      <c r="J64" s="341">
        <v>80</v>
      </c>
      <c r="K64" s="242">
        <f>SUM(H64:J64)</f>
        <v>94300276.5</v>
      </c>
      <c r="L64" s="334">
        <v>93689007.2</v>
      </c>
      <c r="M64" s="335">
        <v>611189.3</v>
      </c>
      <c r="N64" s="341">
        <v>80</v>
      </c>
      <c r="O64" s="274">
        <f>SUM(L64:N64)</f>
        <v>94300276.5</v>
      </c>
      <c r="P64" s="337"/>
      <c r="Q64" s="31"/>
      <c r="R64" s="32"/>
    </row>
    <row r="65" spans="2:18" s="33" customFormat="1" ht="30" customHeight="1">
      <c r="B65" s="244" t="s">
        <v>130</v>
      </c>
      <c r="C65" s="330" t="s">
        <v>136</v>
      </c>
      <c r="D65" s="342" t="s">
        <v>73</v>
      </c>
      <c r="E65" s="331" t="s">
        <v>94</v>
      </c>
      <c r="F65" s="332" t="s">
        <v>137</v>
      </c>
      <c r="G65" s="333" t="s">
        <v>59</v>
      </c>
      <c r="H65" s="334"/>
      <c r="I65" s="335"/>
      <c r="J65" s="336">
        <v>161013.29</v>
      </c>
      <c r="K65" s="242">
        <f aca="true" t="shared" si="4" ref="K65:K73">SUM(H65:J65)</f>
        <v>161013.29</v>
      </c>
      <c r="L65" s="334"/>
      <c r="M65" s="335"/>
      <c r="N65" s="336">
        <v>161013.29</v>
      </c>
      <c r="O65" s="274">
        <f aca="true" t="shared" si="5" ref="O65:O71">SUM(L65:N65)</f>
        <v>161013.29</v>
      </c>
      <c r="P65" s="337"/>
      <c r="Q65" s="31"/>
      <c r="R65" s="32"/>
    </row>
    <row r="66" spans="2:18" s="33" customFormat="1" ht="30" customHeight="1">
      <c r="B66" s="244" t="s">
        <v>131</v>
      </c>
      <c r="C66" s="330" t="s">
        <v>136</v>
      </c>
      <c r="D66" s="342" t="s">
        <v>73</v>
      </c>
      <c r="E66" s="331" t="s">
        <v>94</v>
      </c>
      <c r="F66" s="332" t="s">
        <v>138</v>
      </c>
      <c r="G66" s="333" t="s">
        <v>59</v>
      </c>
      <c r="H66" s="334"/>
      <c r="I66" s="335"/>
      <c r="J66" s="336">
        <v>164900.78</v>
      </c>
      <c r="K66" s="242">
        <f t="shared" si="4"/>
        <v>164900.78</v>
      </c>
      <c r="L66" s="334"/>
      <c r="M66" s="335"/>
      <c r="N66" s="336">
        <v>164900.78</v>
      </c>
      <c r="O66" s="274">
        <f t="shared" si="5"/>
        <v>164900.78</v>
      </c>
      <c r="P66" s="337"/>
      <c r="Q66" s="31"/>
      <c r="R66" s="32"/>
    </row>
    <row r="67" spans="2:18" s="33" customFormat="1" ht="30" customHeight="1">
      <c r="B67" s="244" t="s">
        <v>132</v>
      </c>
      <c r="C67" s="330" t="s">
        <v>136</v>
      </c>
      <c r="D67" s="342" t="s">
        <v>73</v>
      </c>
      <c r="E67" s="331" t="s">
        <v>58</v>
      </c>
      <c r="F67" s="332" t="s">
        <v>139</v>
      </c>
      <c r="G67" s="333" t="s">
        <v>59</v>
      </c>
      <c r="H67" s="334"/>
      <c r="I67" s="335"/>
      <c r="J67" s="336">
        <v>168492.84</v>
      </c>
      <c r="K67" s="242">
        <f t="shared" si="4"/>
        <v>168492.84</v>
      </c>
      <c r="L67" s="334"/>
      <c r="M67" s="335"/>
      <c r="N67" s="336">
        <v>168492.84</v>
      </c>
      <c r="O67" s="274">
        <f t="shared" si="5"/>
        <v>168492.84</v>
      </c>
      <c r="P67" s="337"/>
      <c r="Q67" s="31"/>
      <c r="R67" s="32"/>
    </row>
    <row r="68" spans="2:18" s="33" customFormat="1" ht="30" customHeight="1">
      <c r="B68" s="244" t="s">
        <v>133</v>
      </c>
      <c r="C68" s="330" t="s">
        <v>136</v>
      </c>
      <c r="D68" s="342" t="s">
        <v>73</v>
      </c>
      <c r="E68" s="331" t="s">
        <v>58</v>
      </c>
      <c r="F68" s="332" t="s">
        <v>166</v>
      </c>
      <c r="G68" s="333" t="s">
        <v>59</v>
      </c>
      <c r="H68" s="334"/>
      <c r="I68" s="335"/>
      <c r="J68" s="336">
        <v>203238.16</v>
      </c>
      <c r="K68" s="242">
        <f t="shared" si="4"/>
        <v>203238.16</v>
      </c>
      <c r="L68" s="334"/>
      <c r="M68" s="335"/>
      <c r="N68" s="336">
        <v>203238.16</v>
      </c>
      <c r="O68" s="274">
        <f t="shared" si="5"/>
        <v>203238.16</v>
      </c>
      <c r="P68" s="337"/>
      <c r="Q68" s="31"/>
      <c r="R68" s="32"/>
    </row>
    <row r="69" spans="2:18" s="33" customFormat="1" ht="30" customHeight="1">
      <c r="B69" s="244" t="s">
        <v>134</v>
      </c>
      <c r="C69" s="330" t="s">
        <v>136</v>
      </c>
      <c r="D69" s="342" t="s">
        <v>73</v>
      </c>
      <c r="E69" s="331" t="s">
        <v>58</v>
      </c>
      <c r="F69" s="332" t="s">
        <v>165</v>
      </c>
      <c r="G69" s="333" t="s">
        <v>59</v>
      </c>
      <c r="H69" s="334"/>
      <c r="I69" s="335"/>
      <c r="J69" s="336">
        <v>30257.94</v>
      </c>
      <c r="K69" s="242">
        <f>SUM(H69:J69)</f>
        <v>30257.94</v>
      </c>
      <c r="L69" s="334"/>
      <c r="M69" s="335"/>
      <c r="N69" s="336">
        <v>30257.94</v>
      </c>
      <c r="O69" s="274">
        <f>SUM(L69:N69)</f>
        <v>30257.94</v>
      </c>
      <c r="P69" s="337"/>
      <c r="Q69" s="31"/>
      <c r="R69" s="32"/>
    </row>
    <row r="70" spans="2:18" s="33" customFormat="1" ht="30" customHeight="1">
      <c r="B70" s="244" t="s">
        <v>143</v>
      </c>
      <c r="C70" s="330" t="s">
        <v>136</v>
      </c>
      <c r="D70" s="342" t="s">
        <v>73</v>
      </c>
      <c r="E70" s="331" t="s">
        <v>97</v>
      </c>
      <c r="F70" s="332" t="s">
        <v>99</v>
      </c>
      <c r="G70" s="333" t="s">
        <v>59</v>
      </c>
      <c r="H70" s="334"/>
      <c r="I70" s="335"/>
      <c r="J70" s="336">
        <v>7178.06</v>
      </c>
      <c r="K70" s="242">
        <f t="shared" si="4"/>
        <v>7178.06</v>
      </c>
      <c r="L70" s="334"/>
      <c r="M70" s="335"/>
      <c r="N70" s="336">
        <v>7178.06</v>
      </c>
      <c r="O70" s="274">
        <f t="shared" si="5"/>
        <v>7178.06</v>
      </c>
      <c r="P70" s="337"/>
      <c r="Q70" s="31"/>
      <c r="R70" s="32"/>
    </row>
    <row r="71" spans="2:18" s="33" customFormat="1" ht="30" customHeight="1">
      <c r="B71" s="244" t="s">
        <v>148</v>
      </c>
      <c r="C71" s="330" t="s">
        <v>136</v>
      </c>
      <c r="D71" s="342" t="s">
        <v>73</v>
      </c>
      <c r="E71" s="331" t="s">
        <v>97</v>
      </c>
      <c r="F71" s="332" t="s">
        <v>98</v>
      </c>
      <c r="G71" s="333" t="s">
        <v>59</v>
      </c>
      <c r="H71" s="334"/>
      <c r="I71" s="335"/>
      <c r="J71" s="336">
        <v>31310.14</v>
      </c>
      <c r="K71" s="242">
        <f t="shared" si="4"/>
        <v>31310.14</v>
      </c>
      <c r="L71" s="334"/>
      <c r="M71" s="335"/>
      <c r="N71" s="336">
        <v>31310.14</v>
      </c>
      <c r="O71" s="274">
        <f t="shared" si="5"/>
        <v>31310.14</v>
      </c>
      <c r="P71" s="337"/>
      <c r="Q71" s="31"/>
      <c r="R71" s="32"/>
    </row>
    <row r="72" spans="2:18" s="33" customFormat="1" ht="30" customHeight="1">
      <c r="B72" s="244" t="s">
        <v>153</v>
      </c>
      <c r="C72" s="330" t="s">
        <v>140</v>
      </c>
      <c r="D72" s="342" t="s">
        <v>73</v>
      </c>
      <c r="E72" s="331" t="s">
        <v>64</v>
      </c>
      <c r="F72" s="332" t="s">
        <v>141</v>
      </c>
      <c r="G72" s="333" t="s">
        <v>75</v>
      </c>
      <c r="H72" s="334">
        <v>26841564.8</v>
      </c>
      <c r="I72" s="335"/>
      <c r="J72" s="336"/>
      <c r="K72" s="242">
        <f t="shared" si="4"/>
        <v>26841564.8</v>
      </c>
      <c r="L72" s="338">
        <v>198757224.28</v>
      </c>
      <c r="M72" s="339"/>
      <c r="N72" s="339"/>
      <c r="O72" s="274">
        <f>L72</f>
        <v>198757224.28</v>
      </c>
      <c r="P72" s="293">
        <v>7.40483</v>
      </c>
      <c r="Q72" s="31"/>
      <c r="R72" s="32"/>
    </row>
    <row r="73" spans="2:18" s="33" customFormat="1" ht="30" customHeight="1">
      <c r="B73" s="244" t="s">
        <v>159</v>
      </c>
      <c r="C73" s="330" t="s">
        <v>140</v>
      </c>
      <c r="D73" s="342" t="s">
        <v>73</v>
      </c>
      <c r="E73" s="331" t="s">
        <v>58</v>
      </c>
      <c r="F73" s="332" t="s">
        <v>89</v>
      </c>
      <c r="G73" s="333" t="s">
        <v>59</v>
      </c>
      <c r="H73" s="334"/>
      <c r="I73" s="335"/>
      <c r="J73" s="345">
        <v>142132.8</v>
      </c>
      <c r="K73" s="242">
        <f t="shared" si="4"/>
        <v>142132.8</v>
      </c>
      <c r="L73" s="339"/>
      <c r="M73" s="339"/>
      <c r="N73" s="345">
        <v>142132.8</v>
      </c>
      <c r="O73" s="274">
        <f>SUM(L73:N73)</f>
        <v>142132.8</v>
      </c>
      <c r="P73" s="337"/>
      <c r="Q73" s="31"/>
      <c r="R73" s="32"/>
    </row>
    <row r="74" spans="2:18" s="33" customFormat="1" ht="30" customHeight="1">
      <c r="B74" s="244" t="s">
        <v>160</v>
      </c>
      <c r="C74" s="384" t="s">
        <v>161</v>
      </c>
      <c r="D74" s="342" t="s">
        <v>73</v>
      </c>
      <c r="E74" s="331" t="s">
        <v>162</v>
      </c>
      <c r="F74" s="332" t="s">
        <v>137</v>
      </c>
      <c r="G74" s="333" t="s">
        <v>59</v>
      </c>
      <c r="H74" s="334"/>
      <c r="I74" s="335"/>
      <c r="J74" s="345">
        <v>-64422.51</v>
      </c>
      <c r="K74" s="338">
        <f aca="true" t="shared" si="6" ref="K74:K91">SUM(H74:J74)</f>
        <v>-64422.51</v>
      </c>
      <c r="L74" s="385"/>
      <c r="M74" s="385"/>
      <c r="N74" s="345">
        <f>K74</f>
        <v>-64422.51</v>
      </c>
      <c r="O74" s="383">
        <f>SUM(L74:N74)</f>
        <v>-64422.51</v>
      </c>
      <c r="P74" s="386"/>
      <c r="Q74" s="31"/>
      <c r="R74" s="32"/>
    </row>
    <row r="75" spans="2:18" s="33" customFormat="1" ht="30" customHeight="1">
      <c r="B75" s="244" t="s">
        <v>163</v>
      </c>
      <c r="C75" s="384" t="s">
        <v>161</v>
      </c>
      <c r="D75" s="342" t="s">
        <v>73</v>
      </c>
      <c r="E75" s="331" t="s">
        <v>162</v>
      </c>
      <c r="F75" s="332" t="s">
        <v>138</v>
      </c>
      <c r="G75" s="333" t="s">
        <v>59</v>
      </c>
      <c r="H75" s="334"/>
      <c r="I75" s="335"/>
      <c r="J75" s="345">
        <v>-72381.49</v>
      </c>
      <c r="K75" s="338">
        <f t="shared" si="6"/>
        <v>-72381.49</v>
      </c>
      <c r="L75" s="385"/>
      <c r="M75" s="385"/>
      <c r="N75" s="345">
        <f>K75</f>
        <v>-72381.49</v>
      </c>
      <c r="O75" s="383">
        <f>SUM(L75:N75)</f>
        <v>-72381.49</v>
      </c>
      <c r="P75" s="386"/>
      <c r="Q75" s="31"/>
      <c r="R75" s="32"/>
    </row>
    <row r="76" spans="2:18" s="33" customFormat="1" ht="30" customHeight="1">
      <c r="B76" s="244" t="s">
        <v>164</v>
      </c>
      <c r="C76" s="354" t="s">
        <v>142</v>
      </c>
      <c r="D76" s="355" t="s">
        <v>73</v>
      </c>
      <c r="E76" s="331" t="s">
        <v>124</v>
      </c>
      <c r="F76" s="362" t="s">
        <v>113</v>
      </c>
      <c r="G76" s="356" t="s">
        <v>75</v>
      </c>
      <c r="H76" s="357">
        <v>62280000</v>
      </c>
      <c r="I76" s="358">
        <v>3040000</v>
      </c>
      <c r="J76" s="359">
        <v>271558.96</v>
      </c>
      <c r="K76" s="312">
        <f t="shared" si="6"/>
        <v>65591558.96</v>
      </c>
      <c r="L76" s="312">
        <f>H76*P76</f>
        <v>462165555.6</v>
      </c>
      <c r="M76" s="312">
        <f>I76*P76</f>
        <v>22559140.8</v>
      </c>
      <c r="N76" s="359">
        <f>J76*P76</f>
        <v>2015176.5835992002</v>
      </c>
      <c r="O76" s="360">
        <v>486739872.98</v>
      </c>
      <c r="P76" s="361">
        <v>7.42077</v>
      </c>
      <c r="Q76" s="31"/>
      <c r="R76" s="32"/>
    </row>
    <row r="77" spans="2:18" s="33" customFormat="1" ht="30" customHeight="1">
      <c r="B77" s="255" t="s">
        <v>167</v>
      </c>
      <c r="C77" s="354" t="s">
        <v>147</v>
      </c>
      <c r="D77" s="355" t="s">
        <v>73</v>
      </c>
      <c r="E77" s="365" t="s">
        <v>149</v>
      </c>
      <c r="F77" s="366" t="s">
        <v>150</v>
      </c>
      <c r="G77" s="356" t="s">
        <v>75</v>
      </c>
      <c r="H77" s="357">
        <v>62280000</v>
      </c>
      <c r="I77" s="358">
        <v>3040000</v>
      </c>
      <c r="J77" s="359">
        <v>125838.13</v>
      </c>
      <c r="K77" s="312">
        <f t="shared" si="6"/>
        <v>65445838.13</v>
      </c>
      <c r="L77" s="312">
        <f>H77*P77</f>
        <v>462278905.2</v>
      </c>
      <c r="M77" s="312">
        <f>I77*P77</f>
        <v>22564673.599999998</v>
      </c>
      <c r="N77" s="359">
        <f>J77*P77</f>
        <v>934044.8453567</v>
      </c>
      <c r="O77" s="360">
        <f>SUM(L77:N77)</f>
        <v>485777623.6453567</v>
      </c>
      <c r="P77" s="361">
        <v>7.42259</v>
      </c>
      <c r="Q77" s="31"/>
      <c r="R77" s="364"/>
    </row>
    <row r="78" spans="2:18" s="33" customFormat="1" ht="30" customHeight="1">
      <c r="B78" s="244" t="s">
        <v>170</v>
      </c>
      <c r="C78" s="381" t="s">
        <v>174</v>
      </c>
      <c r="D78" s="279" t="s">
        <v>73</v>
      </c>
      <c r="E78" s="279" t="s">
        <v>175</v>
      </c>
      <c r="F78" s="280" t="s">
        <v>74</v>
      </c>
      <c r="G78" s="281" t="s">
        <v>59</v>
      </c>
      <c r="H78" s="338"/>
      <c r="I78" s="261">
        <v>-13327.17</v>
      </c>
      <c r="J78" s="338"/>
      <c r="K78" s="338">
        <f t="shared" si="6"/>
        <v>-13327.17</v>
      </c>
      <c r="L78" s="338"/>
      <c r="M78" s="338">
        <v>-13327.17</v>
      </c>
      <c r="N78" s="338"/>
      <c r="O78" s="383">
        <f aca="true" t="shared" si="7" ref="O78:O85">M78</f>
        <v>-13327.17</v>
      </c>
      <c r="P78" s="298"/>
      <c r="Q78" s="31"/>
      <c r="R78" s="32"/>
    </row>
    <row r="79" spans="2:18" s="33" customFormat="1" ht="30" customHeight="1">
      <c r="B79" s="244" t="s">
        <v>173</v>
      </c>
      <c r="C79" s="381" t="s">
        <v>174</v>
      </c>
      <c r="D79" s="279" t="s">
        <v>73</v>
      </c>
      <c r="E79" s="279" t="s">
        <v>175</v>
      </c>
      <c r="F79" s="280" t="s">
        <v>76</v>
      </c>
      <c r="G79" s="281" t="s">
        <v>59</v>
      </c>
      <c r="H79" s="338"/>
      <c r="I79" s="261">
        <v>-11736.99</v>
      </c>
      <c r="J79" s="338"/>
      <c r="K79" s="338">
        <f t="shared" si="6"/>
        <v>-11736.99</v>
      </c>
      <c r="L79" s="338"/>
      <c r="M79" s="338">
        <v>-11736.99</v>
      </c>
      <c r="N79" s="338"/>
      <c r="O79" s="383">
        <f t="shared" si="7"/>
        <v>-11736.99</v>
      </c>
      <c r="P79" s="298"/>
      <c r="Q79" s="31"/>
      <c r="R79" s="32"/>
    </row>
    <row r="80" spans="2:18" s="33" customFormat="1" ht="30" customHeight="1">
      <c r="B80" s="244" t="s">
        <v>176</v>
      </c>
      <c r="C80" s="381" t="s">
        <v>174</v>
      </c>
      <c r="D80" s="279" t="s">
        <v>73</v>
      </c>
      <c r="E80" s="279" t="s">
        <v>175</v>
      </c>
      <c r="F80" s="280" t="s">
        <v>77</v>
      </c>
      <c r="G80" s="281" t="s">
        <v>59</v>
      </c>
      <c r="H80" s="338"/>
      <c r="I80" s="261">
        <v>-4812.17</v>
      </c>
      <c r="J80" s="338"/>
      <c r="K80" s="338">
        <f t="shared" si="6"/>
        <v>-4812.17</v>
      </c>
      <c r="L80" s="338"/>
      <c r="M80" s="338">
        <v>-4812.17</v>
      </c>
      <c r="N80" s="338"/>
      <c r="O80" s="383">
        <f t="shared" si="7"/>
        <v>-4812.17</v>
      </c>
      <c r="P80" s="298"/>
      <c r="Q80" s="31"/>
      <c r="R80" s="32"/>
    </row>
    <row r="81" spans="2:18" s="33" customFormat="1" ht="30" customHeight="1">
      <c r="B81" s="244" t="s">
        <v>177</v>
      </c>
      <c r="C81" s="381" t="s">
        <v>174</v>
      </c>
      <c r="D81" s="279" t="s">
        <v>73</v>
      </c>
      <c r="E81" s="279" t="s">
        <v>175</v>
      </c>
      <c r="F81" s="280" t="s">
        <v>78</v>
      </c>
      <c r="G81" s="281" t="s">
        <v>59</v>
      </c>
      <c r="H81" s="338"/>
      <c r="I81" s="261">
        <v>-1354.84</v>
      </c>
      <c r="J81" s="338"/>
      <c r="K81" s="338">
        <f t="shared" si="6"/>
        <v>-1354.84</v>
      </c>
      <c r="L81" s="338"/>
      <c r="M81" s="338">
        <v>-1354.84</v>
      </c>
      <c r="N81" s="338"/>
      <c r="O81" s="383">
        <f t="shared" si="7"/>
        <v>-1354.84</v>
      </c>
      <c r="P81" s="298"/>
      <c r="Q81" s="31"/>
      <c r="R81" s="32"/>
    </row>
    <row r="82" spans="2:18" s="33" customFormat="1" ht="30" customHeight="1">
      <c r="B82" s="244" t="s">
        <v>178</v>
      </c>
      <c r="C82" s="381" t="s">
        <v>154</v>
      </c>
      <c r="D82" s="279" t="s">
        <v>73</v>
      </c>
      <c r="E82" s="279" t="s">
        <v>175</v>
      </c>
      <c r="F82" s="280" t="s">
        <v>74</v>
      </c>
      <c r="G82" s="281" t="s">
        <v>59</v>
      </c>
      <c r="H82" s="338"/>
      <c r="I82" s="261">
        <v>-3927.41</v>
      </c>
      <c r="J82" s="338"/>
      <c r="K82" s="338">
        <f t="shared" si="6"/>
        <v>-3927.41</v>
      </c>
      <c r="L82" s="338"/>
      <c r="M82" s="338">
        <v>-3927.41</v>
      </c>
      <c r="N82" s="338"/>
      <c r="O82" s="383">
        <f t="shared" si="7"/>
        <v>-3927.41</v>
      </c>
      <c r="P82" s="298"/>
      <c r="Q82" s="31"/>
      <c r="R82" s="32"/>
    </row>
    <row r="83" spans="2:18" s="33" customFormat="1" ht="30" customHeight="1">
      <c r="B83" s="244" t="s">
        <v>179</v>
      </c>
      <c r="C83" s="381" t="s">
        <v>154</v>
      </c>
      <c r="D83" s="279" t="s">
        <v>73</v>
      </c>
      <c r="E83" s="279" t="s">
        <v>175</v>
      </c>
      <c r="F83" s="280" t="s">
        <v>76</v>
      </c>
      <c r="G83" s="281" t="s">
        <v>59</v>
      </c>
      <c r="H83" s="338"/>
      <c r="I83" s="261">
        <v>-3458.8</v>
      </c>
      <c r="J83" s="338"/>
      <c r="K83" s="338">
        <f t="shared" si="6"/>
        <v>-3458.8</v>
      </c>
      <c r="L83" s="338"/>
      <c r="M83" s="338">
        <v>-3458.8</v>
      </c>
      <c r="N83" s="338"/>
      <c r="O83" s="383">
        <f t="shared" si="7"/>
        <v>-3458.8</v>
      </c>
      <c r="P83" s="298"/>
      <c r="Q83" s="31"/>
      <c r="R83" s="32"/>
    </row>
    <row r="84" spans="2:18" s="33" customFormat="1" ht="30" customHeight="1">
      <c r="B84" s="244" t="s">
        <v>180</v>
      </c>
      <c r="C84" s="381" t="s">
        <v>154</v>
      </c>
      <c r="D84" s="279" t="s">
        <v>73</v>
      </c>
      <c r="E84" s="279" t="s">
        <v>175</v>
      </c>
      <c r="F84" s="280" t="s">
        <v>77</v>
      </c>
      <c r="G84" s="281" t="s">
        <v>59</v>
      </c>
      <c r="H84" s="338"/>
      <c r="I84" s="261">
        <v>-1418.11</v>
      </c>
      <c r="J84" s="338"/>
      <c r="K84" s="338">
        <f t="shared" si="6"/>
        <v>-1418.11</v>
      </c>
      <c r="L84" s="338"/>
      <c r="M84" s="338">
        <v>-1418.11</v>
      </c>
      <c r="N84" s="338"/>
      <c r="O84" s="383">
        <f t="shared" si="7"/>
        <v>-1418.11</v>
      </c>
      <c r="P84" s="298"/>
      <c r="Q84" s="31"/>
      <c r="R84" s="32"/>
    </row>
    <row r="85" spans="1:18" s="33" customFormat="1" ht="30" customHeight="1">
      <c r="A85" s="413">
        <v>384</v>
      </c>
      <c r="B85" s="244" t="s">
        <v>181</v>
      </c>
      <c r="C85" s="381" t="s">
        <v>154</v>
      </c>
      <c r="D85" s="279" t="s">
        <v>73</v>
      </c>
      <c r="E85" s="279" t="s">
        <v>175</v>
      </c>
      <c r="F85" s="280" t="s">
        <v>78</v>
      </c>
      <c r="G85" s="281" t="s">
        <v>59</v>
      </c>
      <c r="H85" s="338"/>
      <c r="I85" s="261">
        <v>-399.26</v>
      </c>
      <c r="J85" s="338"/>
      <c r="K85" s="338">
        <f t="shared" si="6"/>
        <v>-399.26</v>
      </c>
      <c r="L85" s="338"/>
      <c r="M85" s="338">
        <v>-399.26</v>
      </c>
      <c r="N85" s="338"/>
      <c r="O85" s="383">
        <f t="shared" si="7"/>
        <v>-399.26</v>
      </c>
      <c r="P85" s="298"/>
      <c r="Q85" s="31"/>
      <c r="R85" s="32"/>
    </row>
    <row r="86" spans="1:18" s="33" customFormat="1" ht="30" customHeight="1">
      <c r="A86" s="413"/>
      <c r="B86" s="244" t="s">
        <v>182</v>
      </c>
      <c r="C86" s="240" t="s">
        <v>154</v>
      </c>
      <c r="D86" s="342" t="s">
        <v>73</v>
      </c>
      <c r="E86" s="331" t="s">
        <v>58</v>
      </c>
      <c r="F86" s="362" t="s">
        <v>139</v>
      </c>
      <c r="G86" s="333" t="s">
        <v>75</v>
      </c>
      <c r="H86" s="402">
        <v>1854400</v>
      </c>
      <c r="I86" s="403"/>
      <c r="J86" s="404"/>
      <c r="K86" s="242">
        <f t="shared" si="6"/>
        <v>1854400</v>
      </c>
      <c r="L86" s="242">
        <v>13749838.22</v>
      </c>
      <c r="M86" s="242"/>
      <c r="N86" s="404"/>
      <c r="O86" s="274">
        <f>SUM(L86:N86)</f>
        <v>13749838.22</v>
      </c>
      <c r="P86" s="401">
        <v>7.41471</v>
      </c>
      <c r="Q86" s="31"/>
      <c r="R86" s="364"/>
    </row>
    <row r="87" spans="1:18" s="33" customFormat="1" ht="30" customHeight="1">
      <c r="A87" s="413"/>
      <c r="B87" s="203" t="s">
        <v>183</v>
      </c>
      <c r="C87" s="381" t="s">
        <v>157</v>
      </c>
      <c r="D87" s="279" t="s">
        <v>73</v>
      </c>
      <c r="E87" s="279" t="s">
        <v>175</v>
      </c>
      <c r="F87" s="280" t="s">
        <v>74</v>
      </c>
      <c r="G87" s="281" t="s">
        <v>59</v>
      </c>
      <c r="H87" s="338"/>
      <c r="I87" s="261">
        <v>-20.15</v>
      </c>
      <c r="J87" s="338"/>
      <c r="K87" s="338">
        <f t="shared" si="6"/>
        <v>-20.15</v>
      </c>
      <c r="L87" s="338"/>
      <c r="M87" s="338">
        <v>-20.15</v>
      </c>
      <c r="N87" s="338"/>
      <c r="O87" s="383">
        <f>M87</f>
        <v>-20.15</v>
      </c>
      <c r="P87" s="298"/>
      <c r="Q87" s="31"/>
      <c r="R87" s="32"/>
    </row>
    <row r="88" spans="1:18" s="33" customFormat="1" ht="30" customHeight="1">
      <c r="A88" s="413"/>
      <c r="B88" s="203" t="s">
        <v>184</v>
      </c>
      <c r="C88" s="381" t="s">
        <v>157</v>
      </c>
      <c r="D88" s="279" t="s">
        <v>73</v>
      </c>
      <c r="E88" s="279" t="s">
        <v>175</v>
      </c>
      <c r="F88" s="280" t="s">
        <v>76</v>
      </c>
      <c r="G88" s="281" t="s">
        <v>59</v>
      </c>
      <c r="H88" s="338"/>
      <c r="I88" s="261">
        <v>-17.75</v>
      </c>
      <c r="J88" s="338"/>
      <c r="K88" s="338">
        <f t="shared" si="6"/>
        <v>-17.75</v>
      </c>
      <c r="L88" s="338"/>
      <c r="M88" s="338">
        <v>-17.75</v>
      </c>
      <c r="N88" s="338"/>
      <c r="O88" s="383">
        <f>M88</f>
        <v>-17.75</v>
      </c>
      <c r="P88" s="298"/>
      <c r="Q88" s="31"/>
      <c r="R88" s="32"/>
    </row>
    <row r="89" spans="2:18" s="33" customFormat="1" ht="30" customHeight="1">
      <c r="B89" s="203" t="s">
        <v>185</v>
      </c>
      <c r="C89" s="381" t="s">
        <v>157</v>
      </c>
      <c r="D89" s="279" t="s">
        <v>73</v>
      </c>
      <c r="E89" s="279" t="s">
        <v>175</v>
      </c>
      <c r="F89" s="280" t="s">
        <v>77</v>
      </c>
      <c r="G89" s="281" t="s">
        <v>59</v>
      </c>
      <c r="H89" s="338"/>
      <c r="I89" s="261">
        <v>-7.28</v>
      </c>
      <c r="J89" s="338"/>
      <c r="K89" s="338">
        <f t="shared" si="6"/>
        <v>-7.28</v>
      </c>
      <c r="L89" s="338"/>
      <c r="M89" s="338">
        <v>-7.28</v>
      </c>
      <c r="N89" s="338"/>
      <c r="O89" s="383">
        <f>M89</f>
        <v>-7.28</v>
      </c>
      <c r="P89" s="298"/>
      <c r="Q89" s="31"/>
      <c r="R89" s="32"/>
    </row>
    <row r="90" spans="2:18" s="33" customFormat="1" ht="30" customHeight="1">
      <c r="B90" s="203" t="s">
        <v>186</v>
      </c>
      <c r="C90" s="381" t="s">
        <v>157</v>
      </c>
      <c r="D90" s="279" t="s">
        <v>73</v>
      </c>
      <c r="E90" s="279" t="s">
        <v>175</v>
      </c>
      <c r="F90" s="280" t="s">
        <v>78</v>
      </c>
      <c r="G90" s="281" t="s">
        <v>59</v>
      </c>
      <c r="H90" s="338"/>
      <c r="I90" s="261">
        <v>-2.04</v>
      </c>
      <c r="J90" s="338"/>
      <c r="K90" s="338">
        <f t="shared" si="6"/>
        <v>-2.04</v>
      </c>
      <c r="L90" s="338"/>
      <c r="M90" s="338">
        <v>-2.04</v>
      </c>
      <c r="N90" s="338"/>
      <c r="O90" s="383">
        <f>M90</f>
        <v>-2.04</v>
      </c>
      <c r="P90" s="298"/>
      <c r="Q90" s="31"/>
      <c r="R90" s="32"/>
    </row>
    <row r="91" spans="2:18" s="33" customFormat="1" ht="30" customHeight="1" thickBot="1">
      <c r="B91" s="405" t="s">
        <v>187</v>
      </c>
      <c r="C91" s="378" t="s">
        <v>171</v>
      </c>
      <c r="D91" s="343" t="s">
        <v>73</v>
      </c>
      <c r="E91" s="363" t="s">
        <v>64</v>
      </c>
      <c r="F91" s="390" t="s">
        <v>172</v>
      </c>
      <c r="G91" s="340" t="s">
        <v>75</v>
      </c>
      <c r="H91" s="406">
        <v>7417600</v>
      </c>
      <c r="I91" s="407"/>
      <c r="J91" s="408"/>
      <c r="K91" s="409">
        <f t="shared" si="6"/>
        <v>7417600</v>
      </c>
      <c r="L91" s="409">
        <f>H91*P91</f>
        <v>54963748.416</v>
      </c>
      <c r="M91" s="409"/>
      <c r="N91" s="408"/>
      <c r="O91" s="410">
        <f>SUM(L91:N91)</f>
        <v>54963748.416</v>
      </c>
      <c r="P91" s="411">
        <v>7.40991</v>
      </c>
      <c r="Q91" s="31"/>
      <c r="R91" s="412"/>
    </row>
    <row r="92" spans="1:18" s="33" customFormat="1" ht="24.75" customHeight="1" thickBot="1">
      <c r="A92" s="413"/>
      <c r="B92" s="245"/>
      <c r="C92" s="246"/>
      <c r="D92" s="247" t="s">
        <v>57</v>
      </c>
      <c r="E92" s="245"/>
      <c r="F92" s="248"/>
      <c r="G92" s="246"/>
      <c r="H92" s="249"/>
      <c r="I92" s="249"/>
      <c r="J92" s="250"/>
      <c r="K92" s="250"/>
      <c r="L92" s="256">
        <f>SUM(L28:L91)</f>
        <v>1846061650.8724084</v>
      </c>
      <c r="M92" s="256">
        <f>SUM(M28:M91)</f>
        <v>97776895.80452716</v>
      </c>
      <c r="N92" s="256">
        <f>SUM(N28:N86)</f>
        <v>37744985.684067905</v>
      </c>
      <c r="O92" s="256">
        <f>SUM(L92:N92)</f>
        <v>1981583532.3610036</v>
      </c>
      <c r="P92" s="251"/>
      <c r="Q92" s="31"/>
      <c r="R92" s="32"/>
    </row>
    <row r="93" spans="1:18" s="46" customFormat="1" ht="24.75" customHeight="1" thickBot="1">
      <c r="A93" s="413"/>
      <c r="B93" s="55"/>
      <c r="C93" s="59"/>
      <c r="D93" s="35" t="s">
        <v>28</v>
      </c>
      <c r="E93" s="56"/>
      <c r="F93" s="57"/>
      <c r="G93" s="115"/>
      <c r="H93" s="116"/>
      <c r="I93" s="116"/>
      <c r="J93" s="116"/>
      <c r="K93" s="117"/>
      <c r="L93" s="257">
        <f>L92</f>
        <v>1846061650.8724084</v>
      </c>
      <c r="M93" s="252">
        <f>M92</f>
        <v>97776895.80452716</v>
      </c>
      <c r="N93" s="252">
        <f>N92</f>
        <v>37744985.684067905</v>
      </c>
      <c r="O93" s="253">
        <f>O92</f>
        <v>1981583532.3610036</v>
      </c>
      <c r="P93" s="119"/>
      <c r="Q93" s="44"/>
      <c r="R93" s="45"/>
    </row>
    <row r="94" spans="1:18" s="46" customFormat="1" ht="24.75" customHeight="1" thickBot="1">
      <c r="A94" s="413"/>
      <c r="B94" s="127"/>
      <c r="C94" s="56"/>
      <c r="D94" s="35" t="s">
        <v>18</v>
      </c>
      <c r="E94" s="56"/>
      <c r="F94" s="57"/>
      <c r="G94" s="128"/>
      <c r="H94" s="129"/>
      <c r="I94" s="130"/>
      <c r="J94" s="130"/>
      <c r="K94" s="117"/>
      <c r="L94" s="131"/>
      <c r="M94" s="130"/>
      <c r="N94" s="130"/>
      <c r="O94" s="117"/>
      <c r="P94" s="119"/>
      <c r="Q94" s="44"/>
      <c r="R94" s="45"/>
    </row>
    <row r="95" spans="1:18" s="43" customFormat="1" ht="36" customHeight="1" thickBot="1">
      <c r="A95" s="413"/>
      <c r="B95" s="55"/>
      <c r="C95" s="132"/>
      <c r="D95" s="133" t="s">
        <v>21</v>
      </c>
      <c r="E95" s="134"/>
      <c r="F95" s="135"/>
      <c r="G95" s="136"/>
      <c r="H95" s="137"/>
      <c r="I95" s="138"/>
      <c r="J95" s="138"/>
      <c r="K95" s="139"/>
      <c r="L95" s="140"/>
      <c r="M95" s="141"/>
      <c r="N95" s="141"/>
      <c r="O95" s="139"/>
      <c r="P95" s="140"/>
      <c r="Q95" s="47"/>
      <c r="R95" s="38"/>
    </row>
    <row r="96" spans="2:18" s="33" customFormat="1" ht="30" customHeight="1" thickBot="1">
      <c r="B96" s="55"/>
      <c r="C96" s="59"/>
      <c r="D96" s="35" t="s">
        <v>11</v>
      </c>
      <c r="E96" s="56"/>
      <c r="F96" s="57"/>
      <c r="G96" s="142"/>
      <c r="H96" s="116"/>
      <c r="I96" s="116"/>
      <c r="J96" s="116"/>
      <c r="K96" s="117"/>
      <c r="L96" s="118"/>
      <c r="M96" s="116"/>
      <c r="N96" s="116"/>
      <c r="O96" s="117"/>
      <c r="P96" s="119"/>
      <c r="Q96" s="31"/>
      <c r="R96" s="32"/>
    </row>
    <row r="97" spans="2:255" s="202" customFormat="1" ht="30" customHeight="1" thickBot="1">
      <c r="B97" s="189"/>
      <c r="C97" s="190"/>
      <c r="D97" s="191"/>
      <c r="E97" s="192"/>
      <c r="F97" s="193"/>
      <c r="G97" s="194"/>
      <c r="H97" s="195"/>
      <c r="I97" s="196"/>
      <c r="J97" s="196"/>
      <c r="K97" s="197"/>
      <c r="L97" s="195"/>
      <c r="M97" s="196"/>
      <c r="N97" s="196"/>
      <c r="O97" s="198"/>
      <c r="P97" s="199"/>
      <c r="Q97" s="200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1"/>
      <c r="DT97" s="201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1"/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201"/>
      <c r="ER97" s="201"/>
      <c r="ES97" s="201"/>
      <c r="ET97" s="201"/>
      <c r="EU97" s="201"/>
      <c r="EV97" s="201"/>
      <c r="EW97" s="201"/>
      <c r="EX97" s="201"/>
      <c r="EY97" s="201"/>
      <c r="EZ97" s="201"/>
      <c r="FA97" s="201"/>
      <c r="FB97" s="201"/>
      <c r="FC97" s="201"/>
      <c r="FD97" s="201"/>
      <c r="FE97" s="201"/>
      <c r="FF97" s="201"/>
      <c r="FG97" s="201"/>
      <c r="FH97" s="201"/>
      <c r="FI97" s="201"/>
      <c r="FJ97" s="201"/>
      <c r="FK97" s="201"/>
      <c r="FL97" s="201"/>
      <c r="FM97" s="201"/>
      <c r="FN97" s="201"/>
      <c r="FO97" s="201"/>
      <c r="FP97" s="201"/>
      <c r="FQ97" s="201"/>
      <c r="FR97" s="201"/>
      <c r="FS97" s="201"/>
      <c r="FT97" s="201"/>
      <c r="FU97" s="201"/>
      <c r="FV97" s="201"/>
      <c r="FW97" s="201"/>
      <c r="FX97" s="201"/>
      <c r="FY97" s="201"/>
      <c r="FZ97" s="201"/>
      <c r="GA97" s="201"/>
      <c r="GB97" s="201"/>
      <c r="GC97" s="201"/>
      <c r="GD97" s="201"/>
      <c r="GE97" s="201"/>
      <c r="GF97" s="201"/>
      <c r="GG97" s="201"/>
      <c r="GH97" s="201"/>
      <c r="GI97" s="201"/>
      <c r="GJ97" s="201"/>
      <c r="GK97" s="201"/>
      <c r="GL97" s="201"/>
      <c r="GM97" s="201"/>
      <c r="GN97" s="201"/>
      <c r="GO97" s="201"/>
      <c r="GP97" s="201"/>
      <c r="GQ97" s="201"/>
      <c r="GR97" s="201"/>
      <c r="GS97" s="201"/>
      <c r="GT97" s="201"/>
      <c r="GU97" s="201"/>
      <c r="GV97" s="201"/>
      <c r="GW97" s="201"/>
      <c r="GX97" s="201"/>
      <c r="GY97" s="201"/>
      <c r="GZ97" s="201"/>
      <c r="HA97" s="201"/>
      <c r="HB97" s="201"/>
      <c r="HC97" s="201"/>
      <c r="HD97" s="201"/>
      <c r="HE97" s="201"/>
      <c r="HF97" s="201"/>
      <c r="HG97" s="201"/>
      <c r="HH97" s="201"/>
      <c r="HI97" s="201"/>
      <c r="HJ97" s="201"/>
      <c r="HK97" s="201"/>
      <c r="HL97" s="201"/>
      <c r="HM97" s="201"/>
      <c r="HN97" s="201"/>
      <c r="HO97" s="201"/>
      <c r="HP97" s="201"/>
      <c r="HQ97" s="201"/>
      <c r="HR97" s="201"/>
      <c r="HS97" s="201"/>
      <c r="HT97" s="201"/>
      <c r="HU97" s="201"/>
      <c r="HV97" s="201"/>
      <c r="HW97" s="201"/>
      <c r="HX97" s="201"/>
      <c r="HY97" s="201"/>
      <c r="HZ97" s="201"/>
      <c r="IA97" s="201"/>
      <c r="IB97" s="201"/>
      <c r="IC97" s="201"/>
      <c r="ID97" s="201"/>
      <c r="IE97" s="201"/>
      <c r="IF97" s="201"/>
      <c r="IG97" s="201"/>
      <c r="IH97" s="201"/>
      <c r="II97" s="201"/>
      <c r="IJ97" s="201"/>
      <c r="IK97" s="201"/>
      <c r="IL97" s="201"/>
      <c r="IM97" s="201"/>
      <c r="IN97" s="201"/>
      <c r="IO97" s="201"/>
      <c r="IP97" s="201"/>
      <c r="IQ97" s="201"/>
      <c r="IR97" s="201"/>
      <c r="IS97" s="201"/>
      <c r="IT97" s="201"/>
      <c r="IU97" s="201"/>
    </row>
    <row r="98" spans="2:17" s="33" customFormat="1" ht="30" customHeight="1" thickBot="1">
      <c r="B98" s="92"/>
      <c r="C98" s="93"/>
      <c r="D98" s="173"/>
      <c r="E98" s="92"/>
      <c r="F98" s="174"/>
      <c r="G98" s="93"/>
      <c r="H98" s="171"/>
      <c r="I98" s="171"/>
      <c r="J98" s="171"/>
      <c r="K98" s="178"/>
      <c r="L98" s="179"/>
      <c r="M98" s="179"/>
      <c r="N98" s="179"/>
      <c r="O98" s="180"/>
      <c r="P98" s="175"/>
      <c r="Q98" s="32"/>
    </row>
    <row r="99" spans="2:20" s="43" customFormat="1" ht="30" customHeight="1" thickBot="1">
      <c r="B99" s="55"/>
      <c r="C99" s="59"/>
      <c r="D99" s="35" t="s">
        <v>33</v>
      </c>
      <c r="E99" s="56"/>
      <c r="F99" s="57"/>
      <c r="G99" s="58"/>
      <c r="H99" s="143"/>
      <c r="I99" s="116"/>
      <c r="J99" s="116"/>
      <c r="K99" s="117"/>
      <c r="L99" s="41"/>
      <c r="M99" s="106"/>
      <c r="N99" s="106"/>
      <c r="O99" s="107"/>
      <c r="P99" s="119"/>
      <c r="Q99" s="42"/>
      <c r="R99" s="38"/>
      <c r="S99" s="110"/>
      <c r="T99" s="110"/>
    </row>
    <row r="100" spans="2:20" s="43" customFormat="1" ht="30" customHeight="1" thickBot="1">
      <c r="B100" s="421" t="s">
        <v>188</v>
      </c>
      <c r="C100" s="422"/>
      <c r="D100" s="422"/>
      <c r="E100" s="422"/>
      <c r="F100" s="422"/>
      <c r="G100" s="144"/>
      <c r="H100" s="145"/>
      <c r="I100" s="145"/>
      <c r="J100" s="145"/>
      <c r="K100" s="145"/>
      <c r="L100" s="145"/>
      <c r="M100" s="145"/>
      <c r="N100" s="146"/>
      <c r="O100" s="66">
        <f>O14+O26+O99+O93</f>
        <v>2091606902.1810036</v>
      </c>
      <c r="P100" s="147"/>
      <c r="Q100" s="42"/>
      <c r="R100" s="38"/>
      <c r="S100" s="48"/>
      <c r="T100" s="49"/>
    </row>
    <row r="101" spans="2:19" s="43" customFormat="1" ht="30" customHeight="1" thickBot="1">
      <c r="B101" s="421" t="s">
        <v>190</v>
      </c>
      <c r="C101" s="422"/>
      <c r="D101" s="422"/>
      <c r="E101" s="422"/>
      <c r="F101" s="422"/>
      <c r="G101" s="176"/>
      <c r="H101" s="8"/>
      <c r="I101" s="8"/>
      <c r="J101" s="8"/>
      <c r="K101" s="8"/>
      <c r="L101" s="8"/>
      <c r="M101" s="8"/>
      <c r="N101" s="8"/>
      <c r="O101" s="9">
        <f>F118</f>
        <v>27252814.64</v>
      </c>
      <c r="P101" s="177"/>
      <c r="Q101" s="42"/>
      <c r="R101" s="38"/>
      <c r="S101" s="172"/>
    </row>
    <row r="102" spans="2:20" s="43" customFormat="1" ht="30" customHeight="1" thickBot="1">
      <c r="B102" s="421" t="s">
        <v>189</v>
      </c>
      <c r="C102" s="422"/>
      <c r="D102" s="422"/>
      <c r="E102" s="422"/>
      <c r="F102" s="422"/>
      <c r="G102" s="422"/>
      <c r="H102" s="422"/>
      <c r="I102" s="422"/>
      <c r="J102" s="8"/>
      <c r="K102" s="8"/>
      <c r="L102" s="8"/>
      <c r="M102" s="8"/>
      <c r="N102" s="8"/>
      <c r="O102" s="9">
        <f>O100-O101</f>
        <v>2064354087.5410035</v>
      </c>
      <c r="P102" s="60"/>
      <c r="Q102" s="42"/>
      <c r="R102" s="38"/>
      <c r="T102" s="49"/>
    </row>
    <row r="103" spans="2:18" s="33" customFormat="1" ht="30" customHeight="1" thickBot="1">
      <c r="B103" s="67"/>
      <c r="C103" s="68"/>
      <c r="D103" s="69"/>
      <c r="E103" s="70"/>
      <c r="F103" s="70"/>
      <c r="G103" s="70"/>
      <c r="H103" s="71"/>
      <c r="I103" s="71"/>
      <c r="J103" s="71"/>
      <c r="K103" s="71"/>
      <c r="L103" s="71"/>
      <c r="M103" s="71"/>
      <c r="N103" s="71"/>
      <c r="O103" s="72"/>
      <c r="P103" s="73"/>
      <c r="Q103" s="74"/>
      <c r="R103" s="32"/>
    </row>
    <row r="104" spans="2:18" s="30" customFormat="1" ht="30" customHeight="1" thickBot="1">
      <c r="B104" s="75"/>
      <c r="C104" s="76"/>
      <c r="D104" s="77"/>
      <c r="E104" s="75"/>
      <c r="F104" s="75"/>
      <c r="G104" s="75"/>
      <c r="H104" s="78"/>
      <c r="I104" s="79"/>
      <c r="J104" s="79"/>
      <c r="K104" s="78"/>
      <c r="L104" s="79"/>
      <c r="M104" s="423" t="s">
        <v>12</v>
      </c>
      <c r="N104" s="424"/>
      <c r="O104" s="19">
        <f>SUM(O105:O111)</f>
        <v>2091606902.1810036</v>
      </c>
      <c r="P104" s="80"/>
      <c r="Q104" s="29"/>
      <c r="R104" s="29"/>
    </row>
    <row r="105" spans="2:18" s="30" customFormat="1" ht="30" customHeight="1">
      <c r="B105" s="75"/>
      <c r="C105" s="76"/>
      <c r="D105" s="77"/>
      <c r="E105" s="75"/>
      <c r="F105" s="75"/>
      <c r="G105" s="75"/>
      <c r="H105" s="167"/>
      <c r="I105" s="167"/>
      <c r="J105" s="79"/>
      <c r="K105" s="167"/>
      <c r="L105" s="168"/>
      <c r="M105" s="425" t="s">
        <v>24</v>
      </c>
      <c r="N105" s="426"/>
      <c r="O105" s="18">
        <f>O26</f>
        <v>8641454.68</v>
      </c>
      <c r="P105" s="80"/>
      <c r="Q105" s="29"/>
      <c r="R105" s="29"/>
    </row>
    <row r="106" spans="2:18" s="30" customFormat="1" ht="30" customHeight="1">
      <c r="B106" s="75"/>
      <c r="C106" s="76"/>
      <c r="D106" s="77"/>
      <c r="E106" s="75"/>
      <c r="F106" s="75"/>
      <c r="G106" s="75"/>
      <c r="H106" s="167"/>
      <c r="I106" s="167"/>
      <c r="J106" s="79"/>
      <c r="K106" s="167"/>
      <c r="L106" s="168"/>
      <c r="M106" s="427" t="s">
        <v>29</v>
      </c>
      <c r="N106" s="428"/>
      <c r="O106" s="10">
        <f>O93</f>
        <v>1981583532.3610036</v>
      </c>
      <c r="P106" s="80"/>
      <c r="Q106" s="29"/>
      <c r="R106" s="29"/>
    </row>
    <row r="107" spans="2:18" s="30" customFormat="1" ht="30" customHeight="1">
      <c r="B107" s="75"/>
      <c r="C107" s="76"/>
      <c r="D107" s="77"/>
      <c r="E107" s="75"/>
      <c r="F107" s="75"/>
      <c r="G107" s="75"/>
      <c r="H107" s="78"/>
      <c r="I107" s="78"/>
      <c r="J107" s="78"/>
      <c r="K107" s="78"/>
      <c r="L107" s="78"/>
      <c r="M107" s="427" t="s">
        <v>14</v>
      </c>
      <c r="N107" s="428"/>
      <c r="O107" s="10">
        <f>O94</f>
        <v>0</v>
      </c>
      <c r="P107" s="80"/>
      <c r="Q107" s="29"/>
      <c r="R107" s="29"/>
    </row>
    <row r="108" spans="2:18" s="30" customFormat="1" ht="30" customHeight="1">
      <c r="B108" s="75"/>
      <c r="C108" s="61"/>
      <c r="D108" s="62"/>
      <c r="E108" s="63"/>
      <c r="F108" s="63"/>
      <c r="G108" s="64"/>
      <c r="H108" s="78"/>
      <c r="I108" s="78"/>
      <c r="J108" s="78"/>
      <c r="K108" s="78"/>
      <c r="L108" s="78"/>
      <c r="M108" s="427" t="s">
        <v>15</v>
      </c>
      <c r="N108" s="428"/>
      <c r="O108" s="10">
        <f>O14</f>
        <v>101381915.13999999</v>
      </c>
      <c r="P108" s="80"/>
      <c r="Q108" s="81"/>
      <c r="R108" s="29"/>
    </row>
    <row r="109" spans="2:18" s="30" customFormat="1" ht="30" customHeight="1">
      <c r="B109" s="75"/>
      <c r="C109" s="76"/>
      <c r="D109" s="77"/>
      <c r="E109" s="75"/>
      <c r="F109" s="75"/>
      <c r="G109" s="75"/>
      <c r="H109" s="78"/>
      <c r="I109" s="78"/>
      <c r="J109" s="78"/>
      <c r="K109" s="78"/>
      <c r="L109" s="78"/>
      <c r="M109" s="427" t="s">
        <v>13</v>
      </c>
      <c r="N109" s="428"/>
      <c r="O109" s="10">
        <f>O6</f>
        <v>0</v>
      </c>
      <c r="P109" s="82"/>
      <c r="R109" s="29"/>
    </row>
    <row r="110" spans="2:18" s="30" customFormat="1" ht="30" customHeight="1">
      <c r="B110" s="75"/>
      <c r="C110" s="76"/>
      <c r="D110" s="62"/>
      <c r="G110" s="75"/>
      <c r="H110" s="78"/>
      <c r="I110" s="78"/>
      <c r="J110" s="78"/>
      <c r="K110" s="78"/>
      <c r="L110" s="78"/>
      <c r="M110" s="427" t="s">
        <v>19</v>
      </c>
      <c r="N110" s="428"/>
      <c r="O110" s="24">
        <f>O95</f>
        <v>0</v>
      </c>
      <c r="P110" s="82"/>
      <c r="R110" s="29"/>
    </row>
    <row r="111" spans="2:18" s="30" customFormat="1" ht="30" customHeight="1" thickBot="1">
      <c r="B111" s="75"/>
      <c r="C111" s="76"/>
      <c r="D111" s="62"/>
      <c r="E111" s="83"/>
      <c r="F111" s="83"/>
      <c r="G111" s="75"/>
      <c r="H111" s="78"/>
      <c r="I111" s="78"/>
      <c r="J111" s="78"/>
      <c r="K111" s="78"/>
      <c r="L111" s="78"/>
      <c r="M111" s="441" t="s">
        <v>34</v>
      </c>
      <c r="N111" s="442"/>
      <c r="O111" s="11">
        <f>O99</f>
        <v>0</v>
      </c>
      <c r="P111" s="82"/>
      <c r="R111" s="29"/>
    </row>
    <row r="112" spans="2:18" s="33" customFormat="1" ht="30" customHeight="1">
      <c r="B112" s="52"/>
      <c r="C112" s="52"/>
      <c r="D112" s="52"/>
      <c r="E112" s="52"/>
      <c r="F112" s="52"/>
      <c r="G112" s="52"/>
      <c r="H112" s="52"/>
      <c r="I112" s="84"/>
      <c r="J112" s="84"/>
      <c r="K112" s="84"/>
      <c r="L112" s="84"/>
      <c r="M112" s="84"/>
      <c r="N112" s="84"/>
      <c r="O112" s="84"/>
      <c r="P112" s="85"/>
      <c r="Q112" s="31"/>
      <c r="R112" s="32"/>
    </row>
    <row r="113" spans="2:18" s="33" customFormat="1" ht="30" customHeight="1" thickBot="1">
      <c r="B113" s="438" t="s">
        <v>26</v>
      </c>
      <c r="C113" s="438"/>
      <c r="D113" s="438"/>
      <c r="E113" s="438"/>
      <c r="F113" s="438"/>
      <c r="G113" s="43"/>
      <c r="H113" s="86"/>
      <c r="I113" s="148"/>
      <c r="J113" s="86"/>
      <c r="K113" s="86"/>
      <c r="L113" s="86"/>
      <c r="M113" s="88"/>
      <c r="N113" s="86"/>
      <c r="O113" s="88"/>
      <c r="P113" s="90"/>
      <c r="Q113" s="31"/>
      <c r="R113" s="32"/>
    </row>
    <row r="114" spans="2:18" s="33" customFormat="1" ht="30" customHeight="1">
      <c r="B114" s="434" t="s">
        <v>118</v>
      </c>
      <c r="C114" s="435"/>
      <c r="D114" s="435"/>
      <c r="E114" s="435"/>
      <c r="F114" s="149">
        <v>53536.6</v>
      </c>
      <c r="G114" s="32"/>
      <c r="H114" s="86"/>
      <c r="I114" s="87"/>
      <c r="J114" s="88"/>
      <c r="K114" s="89"/>
      <c r="L114" s="86"/>
      <c r="M114" s="86"/>
      <c r="N114" s="88"/>
      <c r="O114" s="89"/>
      <c r="P114" s="90"/>
      <c r="Q114" s="31"/>
      <c r="R114" s="32"/>
    </row>
    <row r="115" spans="2:16" s="33" customFormat="1" ht="30" customHeight="1">
      <c r="B115" s="439" t="s">
        <v>125</v>
      </c>
      <c r="C115" s="440"/>
      <c r="D115" s="440"/>
      <c r="E115" s="440"/>
      <c r="F115" s="91">
        <v>208745.74</v>
      </c>
      <c r="G115" s="32"/>
      <c r="H115" s="32"/>
      <c r="I115" s="88"/>
      <c r="J115" s="89"/>
      <c r="K115" s="86"/>
      <c r="L115" s="86"/>
      <c r="M115" s="88"/>
      <c r="N115" s="89"/>
      <c r="O115" s="90"/>
      <c r="P115" s="32"/>
    </row>
    <row r="116" spans="2:16" s="33" customFormat="1" ht="30" customHeight="1">
      <c r="B116" s="431" t="s">
        <v>155</v>
      </c>
      <c r="C116" s="432"/>
      <c r="D116" s="432"/>
      <c r="E116" s="433"/>
      <c r="F116" s="367">
        <v>55991.55</v>
      </c>
      <c r="G116" s="32"/>
      <c r="H116" s="32"/>
      <c r="I116" s="88"/>
      <c r="J116" s="89"/>
      <c r="K116" s="86"/>
      <c r="L116" s="86"/>
      <c r="M116" s="88"/>
      <c r="N116" s="89"/>
      <c r="O116" s="90"/>
      <c r="P116" s="32"/>
    </row>
    <row r="117" spans="1:16" s="33" customFormat="1" ht="30" customHeight="1" thickBot="1">
      <c r="A117" s="443">
        <v>385</v>
      </c>
      <c r="B117" s="436" t="s">
        <v>156</v>
      </c>
      <c r="C117" s="437"/>
      <c r="D117" s="437"/>
      <c r="E117" s="437"/>
      <c r="F117" s="169">
        <v>26934540.75</v>
      </c>
      <c r="G117" s="32"/>
      <c r="H117" s="32"/>
      <c r="I117" s="88"/>
      <c r="J117" s="89"/>
      <c r="K117" s="86"/>
      <c r="L117" s="86"/>
      <c r="M117" s="88"/>
      <c r="N117" s="89"/>
      <c r="O117" s="90"/>
      <c r="P117" s="32"/>
    </row>
    <row r="118" spans="1:18" s="33" customFormat="1" ht="30" customHeight="1" thickBot="1">
      <c r="A118" s="443"/>
      <c r="B118" s="429" t="s">
        <v>12</v>
      </c>
      <c r="C118" s="430"/>
      <c r="D118" s="430"/>
      <c r="E118" s="430"/>
      <c r="F118" s="170">
        <f>SUM(F114:F117)</f>
        <v>27252814.64</v>
      </c>
      <c r="G118" s="38"/>
      <c r="H118" s="88"/>
      <c r="I118" s="188"/>
      <c r="J118" s="88"/>
      <c r="K118" s="86"/>
      <c r="L118" s="86"/>
      <c r="M118" s="86"/>
      <c r="N118" s="88"/>
      <c r="O118" s="86"/>
      <c r="P118" s="90"/>
      <c r="Q118" s="31"/>
      <c r="R118" s="32"/>
    </row>
    <row r="119" spans="1:18" s="153" customFormat="1" ht="30" customHeight="1">
      <c r="A119" s="443"/>
      <c r="B119" s="150"/>
      <c r="C119" s="151"/>
      <c r="D119" s="152"/>
      <c r="F119" s="150"/>
      <c r="G119" s="150"/>
      <c r="H119" s="150"/>
      <c r="I119" s="154"/>
      <c r="J119" s="155"/>
      <c r="K119" s="155"/>
      <c r="L119" s="155"/>
      <c r="M119" s="155"/>
      <c r="N119" s="155"/>
      <c r="O119" s="155"/>
      <c r="P119" s="156"/>
      <c r="Q119" s="157"/>
      <c r="R119" s="158"/>
    </row>
    <row r="120" spans="1:18" s="153" customFormat="1" ht="30" customHeight="1">
      <c r="A120" s="443"/>
      <c r="B120" s="150"/>
      <c r="C120" s="151"/>
      <c r="D120" s="152"/>
      <c r="E120" s="150"/>
      <c r="F120" s="150"/>
      <c r="G120" s="150"/>
      <c r="H120" s="150"/>
      <c r="I120" s="159"/>
      <c r="J120" s="155"/>
      <c r="K120" s="155"/>
      <c r="L120" s="155"/>
      <c r="M120" s="155"/>
      <c r="N120" s="155"/>
      <c r="O120" s="155"/>
      <c r="P120" s="156"/>
      <c r="Q120" s="157"/>
      <c r="R120" s="158"/>
    </row>
    <row r="121" spans="1:18" s="166" customFormat="1" ht="30" customHeight="1">
      <c r="A121" s="443"/>
      <c r="B121" s="160"/>
      <c r="C121" s="161"/>
      <c r="D121" s="162"/>
      <c r="E121" s="160"/>
      <c r="F121" s="160"/>
      <c r="G121" s="160"/>
      <c r="H121" s="163"/>
      <c r="I121" s="163"/>
      <c r="J121" s="163"/>
      <c r="K121" s="163"/>
      <c r="L121" s="163"/>
      <c r="M121" s="163"/>
      <c r="N121" s="163"/>
      <c r="O121" s="163"/>
      <c r="P121" s="164"/>
      <c r="Q121" s="157"/>
      <c r="R121" s="165"/>
    </row>
    <row r="122" spans="1:5" ht="30" customHeight="1">
      <c r="A122" s="444"/>
      <c r="E122" s="3"/>
    </row>
    <row r="123" spans="1:18" s="187" customFormat="1" ht="30" customHeight="1">
      <c r="A123" s="444"/>
      <c r="B123" s="181"/>
      <c r="C123" s="182"/>
      <c r="D123" s="183"/>
      <c r="E123" s="181"/>
      <c r="F123" s="181"/>
      <c r="G123" s="181"/>
      <c r="H123" s="184"/>
      <c r="I123" s="184"/>
      <c r="J123" s="184"/>
      <c r="K123" s="184"/>
      <c r="L123" s="184"/>
      <c r="M123" s="184"/>
      <c r="N123" s="184"/>
      <c r="O123" s="184"/>
      <c r="P123" s="185"/>
      <c r="Q123" s="2"/>
      <c r="R123" s="186"/>
    </row>
    <row r="124" spans="2:18" s="187" customFormat="1" ht="30" customHeight="1">
      <c r="B124" s="181"/>
      <c r="C124" s="182"/>
      <c r="D124" s="183"/>
      <c r="E124" s="181"/>
      <c r="F124" s="181"/>
      <c r="G124" s="181"/>
      <c r="H124" s="184"/>
      <c r="I124" s="184"/>
      <c r="J124" s="184"/>
      <c r="K124" s="184"/>
      <c r="L124" s="184"/>
      <c r="M124" s="184"/>
      <c r="N124" s="184"/>
      <c r="O124" s="184"/>
      <c r="P124" s="185"/>
      <c r="Q124" s="2"/>
      <c r="R124" s="186"/>
    </row>
    <row r="125" spans="2:18" s="187" customFormat="1" ht="30" customHeight="1">
      <c r="B125" s="181"/>
      <c r="C125" s="182"/>
      <c r="D125" s="183"/>
      <c r="E125" s="181"/>
      <c r="F125" s="181"/>
      <c r="G125" s="181"/>
      <c r="H125" s="184"/>
      <c r="I125" s="184"/>
      <c r="J125" s="184"/>
      <c r="K125" s="184"/>
      <c r="L125" s="184"/>
      <c r="M125" s="184"/>
      <c r="N125" s="184"/>
      <c r="O125" s="184"/>
      <c r="P125" s="185"/>
      <c r="Q125" s="2"/>
      <c r="R125" s="186"/>
    </row>
    <row r="126" spans="2:18" s="187" customFormat="1" ht="30" customHeight="1">
      <c r="B126" s="181"/>
      <c r="C126" s="182"/>
      <c r="D126" s="183"/>
      <c r="E126" s="181"/>
      <c r="F126" s="181"/>
      <c r="G126" s="181"/>
      <c r="H126" s="184"/>
      <c r="I126" s="184"/>
      <c r="J126" s="184"/>
      <c r="K126" s="184"/>
      <c r="L126" s="184"/>
      <c r="M126" s="184"/>
      <c r="N126" s="184"/>
      <c r="O126" s="184"/>
      <c r="P126" s="185"/>
      <c r="Q126" s="2"/>
      <c r="R126" s="186"/>
    </row>
    <row r="127" spans="2:18" s="187" customFormat="1" ht="30" customHeight="1">
      <c r="B127" s="181"/>
      <c r="C127" s="182"/>
      <c r="D127" s="183"/>
      <c r="E127" s="181"/>
      <c r="F127" s="181"/>
      <c r="G127" s="181"/>
      <c r="H127" s="184"/>
      <c r="I127" s="184"/>
      <c r="J127" s="184"/>
      <c r="K127" s="184"/>
      <c r="L127" s="184"/>
      <c r="M127" s="184"/>
      <c r="N127" s="184"/>
      <c r="O127" s="184"/>
      <c r="P127" s="185"/>
      <c r="Q127" s="2"/>
      <c r="R127" s="186"/>
    </row>
    <row r="128" spans="1:18" s="187" customFormat="1" ht="30" customHeight="1">
      <c r="A128" s="414"/>
      <c r="B128" s="181"/>
      <c r="C128" s="182"/>
      <c r="D128" s="183"/>
      <c r="E128" s="181"/>
      <c r="F128" s="181"/>
      <c r="G128" s="181"/>
      <c r="H128" s="184"/>
      <c r="I128" s="184"/>
      <c r="J128" s="184"/>
      <c r="K128" s="184"/>
      <c r="L128" s="184"/>
      <c r="M128" s="184"/>
      <c r="N128" s="184"/>
      <c r="O128" s="184"/>
      <c r="P128" s="185"/>
      <c r="Q128" s="2"/>
      <c r="R128" s="186"/>
    </row>
    <row r="129" spans="1:18" s="187" customFormat="1" ht="15.75">
      <c r="A129" s="414"/>
      <c r="B129" s="181"/>
      <c r="C129" s="182"/>
      <c r="D129" s="183"/>
      <c r="E129" s="181"/>
      <c r="F129" s="181"/>
      <c r="G129" s="181"/>
      <c r="H129" s="184"/>
      <c r="I129" s="184"/>
      <c r="J129" s="184"/>
      <c r="K129" s="184"/>
      <c r="L129" s="184"/>
      <c r="M129" s="184"/>
      <c r="N129" s="184"/>
      <c r="O129" s="184"/>
      <c r="P129" s="185"/>
      <c r="Q129" s="2"/>
      <c r="R129" s="186"/>
    </row>
    <row r="130" spans="1:18" s="187" customFormat="1" ht="15.75">
      <c r="A130" s="414"/>
      <c r="B130" s="181"/>
      <c r="C130" s="182"/>
      <c r="D130" s="183"/>
      <c r="E130" s="181"/>
      <c r="F130" s="181"/>
      <c r="G130" s="181"/>
      <c r="H130" s="184"/>
      <c r="I130" s="184"/>
      <c r="J130" s="184"/>
      <c r="K130" s="184"/>
      <c r="L130" s="184"/>
      <c r="M130" s="184"/>
      <c r="N130" s="184"/>
      <c r="O130" s="184"/>
      <c r="P130" s="185"/>
      <c r="Q130" s="2"/>
      <c r="R130" s="186"/>
    </row>
    <row r="131" spans="1:18" s="187" customFormat="1" ht="15.75">
      <c r="A131" s="414"/>
      <c r="B131" s="181"/>
      <c r="C131" s="182"/>
      <c r="D131" s="183"/>
      <c r="E131" s="181"/>
      <c r="F131" s="181"/>
      <c r="G131" s="181"/>
      <c r="H131" s="184"/>
      <c r="I131" s="184"/>
      <c r="J131" s="184"/>
      <c r="K131" s="184"/>
      <c r="L131" s="184"/>
      <c r="M131" s="184"/>
      <c r="N131" s="184"/>
      <c r="O131" s="184"/>
      <c r="P131" s="185"/>
      <c r="Q131" s="2"/>
      <c r="R131" s="186"/>
    </row>
    <row r="132" spans="1:18" s="187" customFormat="1" ht="15.75">
      <c r="A132" s="414"/>
      <c r="B132" s="181"/>
      <c r="C132" s="182"/>
      <c r="D132" s="183"/>
      <c r="E132" s="181"/>
      <c r="F132" s="181"/>
      <c r="G132" s="181"/>
      <c r="H132" s="184"/>
      <c r="I132" s="184"/>
      <c r="J132" s="184"/>
      <c r="K132" s="184"/>
      <c r="L132" s="184"/>
      <c r="M132" s="184"/>
      <c r="N132" s="184"/>
      <c r="O132" s="184"/>
      <c r="P132" s="185"/>
      <c r="Q132" s="2"/>
      <c r="R132" s="186"/>
    </row>
    <row r="133" spans="2:18" s="187" customFormat="1" ht="15.75">
      <c r="B133" s="181"/>
      <c r="C133" s="182"/>
      <c r="D133" s="183"/>
      <c r="E133" s="181"/>
      <c r="F133" s="181"/>
      <c r="G133" s="181"/>
      <c r="H133" s="184"/>
      <c r="I133" s="184"/>
      <c r="J133" s="184"/>
      <c r="K133" s="184"/>
      <c r="L133" s="184"/>
      <c r="M133" s="184"/>
      <c r="N133" s="184"/>
      <c r="O133" s="184"/>
      <c r="P133" s="185"/>
      <c r="Q133" s="2"/>
      <c r="R133" s="186"/>
    </row>
    <row r="134" spans="2:16" ht="15.75">
      <c r="B134" s="181"/>
      <c r="C134" s="182"/>
      <c r="D134" s="183"/>
      <c r="E134" s="181"/>
      <c r="F134" s="181"/>
      <c r="G134" s="181"/>
      <c r="H134" s="184"/>
      <c r="I134" s="184"/>
      <c r="J134" s="184"/>
      <c r="K134" s="184"/>
      <c r="L134" s="184"/>
      <c r="M134" s="184"/>
      <c r="N134" s="184"/>
      <c r="O134" s="184"/>
      <c r="P134" s="185"/>
    </row>
    <row r="135" spans="2:16" ht="15.75">
      <c r="B135" s="181"/>
      <c r="C135" s="182"/>
      <c r="D135" s="183"/>
      <c r="E135" s="181"/>
      <c r="F135" s="181"/>
      <c r="G135" s="181"/>
      <c r="H135" s="184"/>
      <c r="I135" s="184"/>
      <c r="J135" s="184"/>
      <c r="K135" s="184"/>
      <c r="L135" s="184"/>
      <c r="M135" s="184"/>
      <c r="N135" s="184"/>
      <c r="O135" s="184"/>
      <c r="P135" s="185"/>
    </row>
    <row r="136" spans="3:9" ht="15.75">
      <c r="C136" s="182"/>
      <c r="D136" s="183"/>
      <c r="E136" s="181"/>
      <c r="F136" s="181"/>
      <c r="I136" s="184"/>
    </row>
    <row r="137" spans="3:9" ht="15.75">
      <c r="C137" s="182"/>
      <c r="D137" s="183"/>
      <c r="E137" s="181"/>
      <c r="F137" s="181"/>
      <c r="I137" s="184"/>
    </row>
    <row r="138" spans="3:9" ht="15.75">
      <c r="C138" s="182"/>
      <c r="D138" s="183"/>
      <c r="E138" s="181"/>
      <c r="F138" s="181"/>
      <c r="I138" s="184"/>
    </row>
    <row r="139" spans="3:6" ht="15.75">
      <c r="C139" s="182"/>
      <c r="D139" s="183"/>
      <c r="E139" s="181"/>
      <c r="F139" s="181"/>
    </row>
    <row r="140" spans="3:6" ht="15.75">
      <c r="C140" s="182"/>
      <c r="D140" s="183"/>
      <c r="E140" s="181"/>
      <c r="F140" s="181"/>
    </row>
    <row r="141" spans="3:6" ht="15.75">
      <c r="C141" s="182"/>
      <c r="D141" s="183"/>
      <c r="E141" s="181"/>
      <c r="F141" s="181"/>
    </row>
    <row r="142" spans="3:6" ht="15.75">
      <c r="C142" s="182"/>
      <c r="D142" s="183"/>
      <c r="E142" s="181"/>
      <c r="F142" s="181"/>
    </row>
    <row r="146" spans="11:16" ht="15.75">
      <c r="K146" s="380"/>
      <c r="L146" s="380"/>
      <c r="M146" s="380"/>
      <c r="N146" s="380"/>
      <c r="O146" s="380"/>
      <c r="P146" s="380"/>
    </row>
    <row r="147" spans="11:16" ht="15.75">
      <c r="K147" s="380"/>
      <c r="L147" s="380"/>
      <c r="M147" s="380"/>
      <c r="N147" s="380"/>
      <c r="O147" s="380"/>
      <c r="P147" s="380"/>
    </row>
    <row r="151" spans="11:15" ht="15.75">
      <c r="K151" s="380"/>
      <c r="L151" s="380"/>
      <c r="M151" s="380"/>
      <c r="N151" s="380"/>
      <c r="O151" s="380"/>
    </row>
    <row r="152" spans="11:15" ht="15.75">
      <c r="K152" s="380"/>
      <c r="L152" s="380"/>
      <c r="M152" s="380"/>
      <c r="N152" s="380"/>
      <c r="O152" s="380"/>
    </row>
    <row r="156" spans="11:15" ht="15.75">
      <c r="K156" s="380"/>
      <c r="L156" s="380"/>
      <c r="M156" s="380"/>
      <c r="N156" s="380"/>
      <c r="O156" s="380"/>
    </row>
    <row r="157" spans="11:15" ht="15.75">
      <c r="K157" s="380"/>
      <c r="L157" s="380"/>
      <c r="M157" s="380"/>
      <c r="N157" s="380"/>
      <c r="O157" s="380"/>
    </row>
    <row r="158" spans="11:15" ht="15.75">
      <c r="K158" s="380"/>
      <c r="L158" s="380"/>
      <c r="M158" s="380"/>
      <c r="N158" s="380"/>
      <c r="O158" s="380"/>
    </row>
    <row r="159" spans="11:15" ht="15.75">
      <c r="K159" s="380"/>
      <c r="L159" s="380"/>
      <c r="M159" s="380"/>
      <c r="N159" s="380"/>
      <c r="O159" s="380"/>
    </row>
    <row r="160" spans="11:15" ht="15.75">
      <c r="K160" s="380"/>
      <c r="L160" s="380"/>
      <c r="M160" s="380"/>
      <c r="N160" s="380"/>
      <c r="O160" s="380"/>
    </row>
  </sheetData>
  <sheetProtection/>
  <mergeCells count="29">
    <mergeCell ref="A85:A88"/>
    <mergeCell ref="A51:A55"/>
    <mergeCell ref="A117:A121"/>
    <mergeCell ref="B118:E118"/>
    <mergeCell ref="B116:E116"/>
    <mergeCell ref="M108:N108"/>
    <mergeCell ref="M109:N109"/>
    <mergeCell ref="M110:N110"/>
    <mergeCell ref="B114:E114"/>
    <mergeCell ref="B117:E117"/>
    <mergeCell ref="B113:F113"/>
    <mergeCell ref="B115:E115"/>
    <mergeCell ref="M111:N111"/>
    <mergeCell ref="B101:F101"/>
    <mergeCell ref="B102:I102"/>
    <mergeCell ref="M104:N104"/>
    <mergeCell ref="M105:N105"/>
    <mergeCell ref="M106:N106"/>
    <mergeCell ref="M107:N107"/>
    <mergeCell ref="A18:A21"/>
    <mergeCell ref="A92:A95"/>
    <mergeCell ref="A56:A59"/>
    <mergeCell ref="A128:A132"/>
    <mergeCell ref="B1:O1"/>
    <mergeCell ref="B2:O2"/>
    <mergeCell ref="C3:D3"/>
    <mergeCell ref="G3:K3"/>
    <mergeCell ref="L3:O3"/>
    <mergeCell ref="B100:F100"/>
  </mergeCells>
  <printOptions horizontalCentered="1"/>
  <pageMargins left="0.1968503937007874" right="0.2755905511811024" top="0.5511811023622047" bottom="0.4330708661417323" header="0.3937007874015748" footer="0.2755905511811024"/>
  <pageSetup horizontalDpi="300" verticalDpi="300" orientation="landscape" paperSize="9" scale="50" r:id="rId1"/>
  <rowBreaks count="1" manualBreakCount="1">
    <brk id="102" max="15" man="1"/>
  </rowBreaks>
  <ignoredErrors>
    <ignoredError sqref="O38 K57 K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Katarina Nesterović</cp:lastModifiedBy>
  <cp:lastPrinted>2019-09-05T06:45:50Z</cp:lastPrinted>
  <dcterms:created xsi:type="dcterms:W3CDTF">2002-01-16T09:34:38Z</dcterms:created>
  <dcterms:modified xsi:type="dcterms:W3CDTF">2019-09-05T06:46:11Z</dcterms:modified>
  <cp:category/>
  <cp:version/>
  <cp:contentType/>
  <cp:contentStatus/>
</cp:coreProperties>
</file>